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425" windowHeight="11025" firstSheet="11" activeTab="17"/>
  </bookViews>
  <sheets>
    <sheet name="Титульный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" sheetId="6" r:id="rId6"/>
    <sheet name="Форма 6" sheetId="12" r:id="rId7"/>
    <sheet name="Форма 7" sheetId="13" r:id="rId8"/>
    <sheet name="Форма 7-2" sheetId="14" r:id="rId9"/>
    <sheet name="Форма 7-3" sheetId="15" r:id="rId10"/>
    <sheet name="Форма 8" sheetId="16" r:id="rId11"/>
    <sheet name="Форма 9" sheetId="17" r:id="rId12"/>
    <sheet name="Форма 10" sheetId="18" r:id="rId13"/>
    <sheet name="Форма потребления топлива" sheetId="7" r:id="rId14"/>
    <sheet name="Расчет электроэнергии" sheetId="8" r:id="rId15"/>
    <sheet name="Расчет зароботной платы" sheetId="9" r:id="rId16"/>
    <sheet name="Расчет услуг произв. хар-ра" sheetId="10" r:id="rId17"/>
    <sheet name="Расчет выручки" sheetId="11" r:id="rId18"/>
  </sheets>
  <calcPr calcId="125725"/>
</workbook>
</file>

<file path=xl/calcChain.xml><?xml version="1.0" encoding="utf-8"?>
<calcChain xmlns="http://schemas.openxmlformats.org/spreadsheetml/2006/main">
  <c r="B82" i="7"/>
  <c r="C22" i="11"/>
  <c r="E19"/>
  <c r="E17"/>
  <c r="E15"/>
  <c r="E13"/>
  <c r="B48" i="6"/>
  <c r="E21" i="11"/>
  <c r="F21" s="1"/>
  <c r="E20"/>
  <c r="F20" s="1"/>
  <c r="E18"/>
  <c r="F18" s="1"/>
  <c r="E16"/>
  <c r="F16" s="1"/>
  <c r="E14"/>
  <c r="F14" s="1"/>
  <c r="E12"/>
  <c r="F12" s="1"/>
  <c r="E10"/>
  <c r="E9"/>
  <c r="F9" s="1"/>
  <c r="E8"/>
  <c r="F8" s="1"/>
  <c r="E7"/>
  <c r="E6"/>
  <c r="F6" s="1"/>
  <c r="E5"/>
  <c r="E22" s="1"/>
  <c r="C18" i="10"/>
  <c r="F10" i="9"/>
  <c r="F11" s="1"/>
  <c r="N27" i="8"/>
  <c r="M27"/>
  <c r="L27"/>
  <c r="N13"/>
  <c r="M13"/>
  <c r="L13"/>
  <c r="E13"/>
  <c r="E27"/>
  <c r="F31"/>
  <c r="K27"/>
  <c r="J27"/>
  <c r="I27"/>
  <c r="H27"/>
  <c r="G27"/>
  <c r="F27"/>
  <c r="D27"/>
  <c r="C27"/>
  <c r="O25"/>
  <c r="O23"/>
  <c r="K13"/>
  <c r="J13"/>
  <c r="I13"/>
  <c r="H13"/>
  <c r="G13"/>
  <c r="F13"/>
  <c r="D13"/>
  <c r="C13"/>
  <c r="O11"/>
  <c r="O9"/>
  <c r="B42" i="6"/>
  <c r="B41"/>
  <c r="B34"/>
  <c r="D60" i="5"/>
  <c r="D73"/>
  <c r="D72"/>
  <c r="D67"/>
  <c r="D79" s="1"/>
  <c r="D64"/>
  <c r="D69" l="1"/>
  <c r="F5" i="11"/>
  <c r="F22" s="1"/>
  <c r="F12" i="9"/>
  <c r="E31" i="8"/>
  <c r="I31"/>
  <c r="M31"/>
  <c r="O13"/>
  <c r="O15" s="1"/>
  <c r="J31"/>
  <c r="D31"/>
  <c r="H31"/>
  <c r="L31"/>
  <c r="C31"/>
  <c r="G31"/>
  <c r="K31"/>
  <c r="N31"/>
  <c r="O27"/>
  <c r="O29" s="1"/>
  <c r="O31" l="1"/>
</calcChain>
</file>

<file path=xl/sharedStrings.xml><?xml version="1.0" encoding="utf-8"?>
<sst xmlns="http://schemas.openxmlformats.org/spreadsheetml/2006/main" count="810" uniqueCount="485">
  <si>
    <t>ФОРМЫ</t>
  </si>
  <si>
    <t>университет)</t>
  </si>
  <si>
    <t>и плановых показателях на 2019 год</t>
  </si>
  <si>
    <t>г. Челябинск</t>
  </si>
  <si>
    <t>(национальный исследовательский</t>
  </si>
  <si>
    <t>раскрытия информации</t>
  </si>
  <si>
    <t>по передаче тепловой энергии</t>
  </si>
  <si>
    <t>за 2018 год</t>
  </si>
  <si>
    <t>Федеральное государственное</t>
  </si>
  <si>
    <t>автономное образовательное учреждение</t>
  </si>
  <si>
    <t>высшего образования</t>
  </si>
  <si>
    <t>Южно-Уральский государственный</t>
  </si>
  <si>
    <t>университет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</si>
  <si>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</si>
  <si>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</si>
  <si>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</si>
  <si>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</si>
  <si>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</si>
  <si>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</si>
  <si>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</si>
  <si>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</si>
  <si>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</si>
  <si>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</si>
  <si>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Министерства тарифного регулирования и энергетики Челябинской области</t>
  </si>
  <si>
    <t>Период действия принятого тарифа</t>
  </si>
  <si>
    <t>Источник опубликования</t>
  </si>
  <si>
    <t>сайт  http:/www.tarif74.ru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</si>
  <si>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</si>
  <si>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</si>
  <si>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</si>
  <si>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</si>
  <si>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</si>
  <si>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</si>
  <si>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</si>
  <si>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</si>
  <si>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</si>
  <si>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</si>
  <si>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</si>
  <si>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</si>
  <si>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</si>
  <si>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</si>
  <si>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</si>
  <si>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</si>
  <si>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
(национальный  исследовательский  университет)
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</si>
  <si>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</si>
  <si>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</si>
  <si>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</si>
  <si>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</si>
  <si>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</si>
  <si>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</si>
  <si>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</si>
  <si>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</si>
  <si>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</si>
  <si>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Постановление  Министерства тарифного регулирования и энергетики Челябинской области" № 86/15  от  20  декабря  2018 года </t>
  </si>
  <si>
    <t>на 2019-2023 годы</t>
  </si>
  <si>
    <r>
      <t xml:space="preserve">                       Одноставочный тариф на передачу  тепловой энергии, с 01 января по 30 июня 2019 года -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2019 года- </t>
    </r>
    <r>
      <rPr>
        <b/>
        <sz val="10"/>
        <rFont val="Arial Cyr"/>
        <charset val="204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2020 года - </t>
    </r>
    <r>
      <rPr>
        <b/>
        <sz val="10"/>
        <rFont val="Arial Cyr"/>
        <charset val="204"/>
      </rPr>
      <t xml:space="preserve">102,79 </t>
    </r>
    <r>
      <rPr>
        <sz val="11"/>
        <color theme="1"/>
        <rFont val="Calibri"/>
        <family val="2"/>
        <charset val="204"/>
        <scheme val="minor"/>
      </rPr>
      <t xml:space="preserve">руб/Гкал,  с 01 июля по 31 декабря  2020 года- </t>
    </r>
    <r>
      <rPr>
        <b/>
        <sz val="10"/>
        <rFont val="Arial Cyr"/>
        <charset val="204"/>
      </rPr>
      <t>111,09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2021 года - </t>
    </r>
    <r>
      <rPr>
        <b/>
        <sz val="10"/>
        <rFont val="Arial Cyr"/>
        <charset val="204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2021 года- </t>
    </r>
    <r>
      <rPr>
        <b/>
        <sz val="10"/>
        <rFont val="Arial Cyr"/>
        <charset val="204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2022 года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2022 года- </t>
    </r>
    <r>
      <rPr>
        <b/>
        <sz val="11"/>
        <color theme="1"/>
        <rFont val="Calibri"/>
        <family val="2"/>
        <charset val="204"/>
        <scheme val="minor"/>
      </rPr>
      <t>119,34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2023 года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2023 года-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</t>
    </r>
  </si>
  <si>
    <t>Для потребителей, с случае отсутствия дифференциации тарифов по схеме подключения</t>
  </si>
  <si>
    <r>
      <t xml:space="preserve">с 01.01.19 по 30.06.19 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01.07.19 по 31.12.19 -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с 01.01.20 по 30.06.20 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01.07.20 по 31.12.20 - </t>
    </r>
    <r>
      <rPr>
        <b/>
        <sz val="11"/>
        <color theme="1"/>
        <rFont val="Calibri"/>
        <family val="2"/>
        <charset val="204"/>
        <scheme val="minor"/>
      </rPr>
      <t>111,09</t>
    </r>
    <r>
      <rPr>
        <sz val="11"/>
        <color theme="1"/>
        <rFont val="Calibri"/>
        <family val="2"/>
        <charset val="204"/>
        <scheme val="minor"/>
      </rPr>
      <t xml:space="preserve"> руб/Гкал, с 01.01.21 по 30.06.21 -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01.07.21 по 31.12.21 -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с 01.01.22 по 30.06.22 - </t>
    </r>
    <r>
      <rPr>
        <b/>
        <sz val="11"/>
        <color theme="1"/>
        <rFont val="Calibri"/>
        <family val="2"/>
        <charset val="204"/>
        <scheme val="minor"/>
      </rPr>
      <t>110,03</t>
    </r>
    <r>
      <rPr>
        <sz val="11"/>
        <color theme="1"/>
        <rFont val="Calibri"/>
        <family val="2"/>
        <charset val="204"/>
        <scheme val="minor"/>
      </rPr>
      <t xml:space="preserve"> руб/Гкал,  с 01.07.22 по 31.12.22 - </t>
    </r>
    <r>
      <rPr>
        <b/>
        <sz val="11"/>
        <color theme="1"/>
        <rFont val="Calibri"/>
        <family val="2"/>
        <charset val="204"/>
        <scheme val="minor"/>
      </rPr>
      <t>119,34</t>
    </r>
    <r>
      <rPr>
        <sz val="11"/>
        <color theme="1"/>
        <rFont val="Calibri"/>
        <family val="2"/>
        <charset val="204"/>
        <scheme val="minor"/>
      </rPr>
      <t xml:space="preserve"> руб/Гкал, с 01.01.23 по 30.06.23 -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  с 01.07.23 по 31.12.23 -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</t>
    </r>
  </si>
  <si>
    <t>Форма 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</si>
  <si>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</si>
  <si>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</si>
  <si>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</si>
  <si>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</si>
  <si>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</si>
  <si>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</si>
  <si>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</si>
  <si>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</si>
  <si>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</si>
  <si>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</si>
  <si>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</si>
  <si>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</si>
  <si>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</si>
  <si>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</si>
  <si>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</si>
  <si>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</si>
  <si>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</si>
  <si>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Тариф не принимался</t>
  </si>
  <si>
    <t xml:space="preserve">Форма 4. Информация о плановых затратах регулируемой организации  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</si>
  <si>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</si>
  <si>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>Плановый период</t>
  </si>
  <si>
    <t>Вид деятельности организации (производство, передача и сбыт тепловой энергии)</t>
  </si>
  <si>
    <t>передача тепловой энергии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</si>
  <si>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</si>
  <si>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</si>
  <si>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</si>
  <si>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</si>
  <si>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</si>
  <si>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</si>
  <si>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</si>
  <si>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</si>
  <si>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</si>
  <si>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</si>
  <si>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</si>
  <si>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</si>
  <si>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</si>
  <si>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</si>
  <si>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</si>
  <si>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</si>
  <si>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</si>
  <si>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</si>
  <si>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</si>
  <si>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</si>
  <si>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</si>
  <si>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</si>
  <si>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</si>
  <si>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</si>
  <si>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</si>
  <si>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</si>
  <si>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</si>
  <si>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</si>
  <si>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</si>
  <si>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</si>
  <si>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</si>
  <si>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</si>
  <si>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</si>
  <si>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</si>
  <si>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</si>
  <si>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</si>
  <si>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</si>
  <si>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</si>
  <si>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</si>
  <si>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</si>
  <si>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</si>
  <si>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</si>
  <si>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</si>
  <si>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</si>
  <si>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</si>
  <si>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</si>
  <si>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</si>
  <si>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</si>
  <si>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</si>
  <si>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</si>
  <si>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отчисления на социальные нужды </t>
  </si>
  <si>
    <t>9</t>
  </si>
  <si>
    <t>Общехозяйственные (управленческие расходы)</t>
  </si>
  <si>
    <t xml:space="preserve">расходы на оплату труда и отчисления на социальные нужды 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</si>
  <si>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</si>
  <si>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</si>
  <si>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</si>
  <si>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</si>
  <si>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</si>
  <si>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</si>
  <si>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</si>
  <si>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</si>
  <si>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</si>
  <si>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</si>
  <si>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</si>
  <si>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</si>
  <si>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</si>
  <si>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</si>
  <si>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</si>
  <si>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</si>
  <si>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</si>
  <si>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</si>
  <si>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</si>
  <si>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</si>
  <si>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</si>
  <si>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</si>
  <si>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</si>
  <si>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</si>
  <si>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</si>
  <si>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</si>
  <si>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</si>
  <si>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</si>
  <si>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</si>
  <si>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</si>
  <si>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</si>
  <si>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</si>
  <si>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</si>
  <si>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</si>
  <si>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</si>
  <si>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</si>
  <si>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</si>
  <si>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</si>
  <si>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</si>
  <si>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</si>
  <si>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</si>
  <si>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</si>
  <si>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</si>
  <si>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</si>
  <si>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</si>
  <si>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</si>
  <si>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</si>
  <si>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</si>
  <si>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</si>
  <si>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</si>
  <si>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</si>
  <si>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</si>
  <si>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</si>
  <si>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</si>
  <si>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</si>
  <si>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>2018 год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</si>
  <si>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</si>
  <si>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</si>
  <si>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</si>
  <si>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</si>
  <si>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передача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</si>
  <si>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</si>
  <si>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</si>
  <si>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</si>
  <si>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</si>
  <si>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 (тыс.руб)</t>
  </si>
  <si>
    <t>средневзвешенная стоимость 1кВт•ч</t>
  </si>
  <si>
    <t xml:space="preserve">объем приобретения (тыс.кВт)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</si>
  <si>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</si>
  <si>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</si>
  <si>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</si>
  <si>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</si>
  <si>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</si>
  <si>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нет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</si>
  <si>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</si>
  <si>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</si>
  <si>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</si>
  <si>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</si>
  <si>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</si>
  <si>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</si>
  <si>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</si>
  <si>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инвестициционной программы нет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</si>
  <si>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</si>
  <si>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</si>
  <si>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</si>
  <si>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сведения не раскрываются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</si>
  <si>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</si>
  <si>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</si>
  <si>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</si>
  <si>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</si>
  <si>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передаваемой потребителям (тыс. Гкал), в том числе: </t>
  </si>
  <si>
    <t>сторонним  потребителям  по приборам учета (тыс. Гкал)</t>
  </si>
  <si>
    <t>объектам собственного потребления  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</si>
  <si>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</si>
  <si>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</si>
  <si>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</si>
  <si>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</si>
  <si>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</si>
  <si>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</si>
  <si>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</si>
  <si>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</si>
  <si>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</si>
  <si>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</si>
  <si>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</si>
  <si>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</si>
  <si>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</si>
  <si>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</si>
  <si>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 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</si>
  <si>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</si>
  <si>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</si>
  <si>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</si>
  <si>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</si>
  <si>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</si>
  <si>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</si>
  <si>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</si>
  <si>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</si>
  <si>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</si>
  <si>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</si>
  <si>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</si>
  <si>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</si>
  <si>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</si>
  <si>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</si>
  <si>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</si>
  <si>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</si>
  <si>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</si>
  <si>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</si>
  <si>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</si>
  <si>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</si>
  <si>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</si>
  <si>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</si>
  <si>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</si>
  <si>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</si>
  <si>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</si>
  <si>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</si>
  <si>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</si>
  <si>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</si>
  <si>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</si>
  <si>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</si>
  <si>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</si>
  <si>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</si>
  <si>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</si>
  <si>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</si>
  <si>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</si>
  <si>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</si>
  <si>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</si>
  <si>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</si>
  <si>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</si>
  <si>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</si>
  <si>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ОАО "МРСК - Урал"</t>
  </si>
  <si>
    <t>ФГАОУ ВО "ЮУрГУ" (НИУ)</t>
  </si>
  <si>
    <t>Потребление электроэнергии Насосной № 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</si>
  <si>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</si>
  <si>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</si>
  <si>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</si>
  <si>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</si>
  <si>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</si>
  <si>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</si>
  <si>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</si>
  <si>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</si>
  <si>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</si>
  <si>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</si>
  <si>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</si>
  <si>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</si>
  <si>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</si>
  <si>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Технический учет электроэнегии</t>
  </si>
  <si>
    <t>Электропотребление</t>
  </si>
  <si>
    <t>квт</t>
  </si>
  <si>
    <t xml:space="preserve">Тариф на э/энергию  (нерегулир) </t>
  </si>
  <si>
    <t>руб/КВТ.ч</t>
  </si>
  <si>
    <t>Расходы на э/энергию с учетом потерь</t>
  </si>
  <si>
    <t>руб</t>
  </si>
  <si>
    <t>Потребление электроэнергии ЦТП</t>
  </si>
  <si>
    <t>ВСЕГО расходы на э/энергию с учетом потерь</t>
  </si>
  <si>
    <t>ФГАОУ  ВО  "ЮУрГУ" (НИУ)</t>
  </si>
  <si>
    <t>№ п/п</t>
  </si>
  <si>
    <t>Ф.И.О.</t>
  </si>
  <si>
    <t>Место работы</t>
  </si>
  <si>
    <t>Должность</t>
  </si>
  <si>
    <t>Количество ставок</t>
  </si>
  <si>
    <t>Начислено</t>
  </si>
  <si>
    <t>Малышко Александр Михайлович</t>
  </si>
  <si>
    <t>ЦТП №1</t>
  </si>
  <si>
    <t>Слесарь-ремонтник</t>
  </si>
  <si>
    <t>Стенягин Виктор Михайлович</t>
  </si>
  <si>
    <t>Насосная №2</t>
  </si>
  <si>
    <t>Итого расходы на оплату труда</t>
  </si>
  <si>
    <t>Отчисления на социальные нужды</t>
  </si>
  <si>
    <t>Всего</t>
  </si>
  <si>
    <t>Заработная плата 2018 год</t>
  </si>
  <si>
    <t>Расходы на оплату труда и отчисления на социальные нужды основного производственного персонала за 2018 год</t>
  </si>
  <si>
    <t>Поставщик</t>
  </si>
  <si>
    <t>Документ</t>
  </si>
  <si>
    <t>Сумма (руб.)</t>
  </si>
  <si>
    <t>Примечание</t>
  </si>
  <si>
    <t>Итого:</t>
  </si>
  <si>
    <t>счет № 20 от «18» января 2018г</t>
  </si>
  <si>
    <t>сервисное обслуживание   оборудования теплового пункта   дог. № 31705613666 от 30.10.2017</t>
  </si>
  <si>
    <t>счет № 286 от «01» марта 2018г</t>
  </si>
  <si>
    <t>счет № 319  от «05» апреля 2018г</t>
  </si>
  <si>
    <t>счет № 397  от «26» апреля 2018г</t>
  </si>
  <si>
    <t>счет № 146 от «31» мая 2018г</t>
  </si>
  <si>
    <t>счет № 735  от «29» июня 2018г</t>
  </si>
  <si>
    <t>счет № 783  от «30» августа 2018г</t>
  </si>
  <si>
    <t>счет № 993  от «22»сентября  2018г</t>
  </si>
  <si>
    <t>счет №  1041 от «14» августа 2018г</t>
  </si>
  <si>
    <t>счет № 1133  от «25» октября 2018г</t>
  </si>
  <si>
    <t>счет № 1548 от «17» декабря 2018г</t>
  </si>
  <si>
    <t>счет № 1384  от «20» ноября 2018г</t>
  </si>
  <si>
    <t>Период предъявления</t>
  </si>
  <si>
    <t>Кол-во,Гкал</t>
  </si>
  <si>
    <t>Тариф,руб. без НДС</t>
  </si>
  <si>
    <t>Сумма,руб.без НДС</t>
  </si>
  <si>
    <t>Сумма,руб.с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</si>
  <si>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</si>
  <si>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</si>
  <si>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</si>
  <si>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</si>
  <si>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</si>
  <si>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</si>
  <si>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</si>
  <si>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</si>
  <si>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</si>
  <si>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</si>
  <si>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</si>
  <si>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</si>
  <si>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Расчет выручки за предоставление услуг по передачи тепловой энергии  за  2018 год</t>
  </si>
  <si>
    <t>Номер счет-фактуры</t>
  </si>
  <si>
    <t>000214/13 от 31.01.2018 г.</t>
  </si>
  <si>
    <t>006238/13 от 28.02.2018 г.</t>
  </si>
  <si>
    <t>012244/13 от 31.03.2018 г.</t>
  </si>
  <si>
    <t>018188/13 от 30.04.2018 г.</t>
  </si>
  <si>
    <t>024118/13 от 31.05.2018 г.</t>
  </si>
  <si>
    <t>030188/13 от 30.06.2018 г.</t>
  </si>
  <si>
    <t>036019/13 от 31.07.2018 г.</t>
  </si>
  <si>
    <t>041133/13 от 31.08.2018 г.</t>
  </si>
  <si>
    <t>045808/13 от 30.09.2018 г.</t>
  </si>
  <si>
    <t>051792/13 от 31.10.2018 г.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</si>
  <si>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</si>
  <si>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</si>
  <si>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</si>
  <si>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</si>
  <si>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</si>
  <si>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______2018________год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</si>
  <si>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</si>
  <si>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</si>
  <si>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</si>
  <si>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</si>
  <si>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</si>
  <si>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</si>
  <si>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</si>
  <si>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</si>
  <si>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</si>
  <si>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</si>
  <si>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</si>
  <si>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</si>
  <si>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</si>
  <si>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</si>
  <si>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</si>
  <si>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</si>
  <si>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t>Инвестиционная программа на 2018 год отсутствует.</t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</si>
  <si>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2018</t>
    </r>
    <r>
      <rPr>
        <sz val="11"/>
        <color theme="1"/>
        <rFont val="Calibri"/>
        <family val="2"/>
        <charset val="204"/>
        <scheme val="minor"/>
      </rPr>
      <t>___год, тыс. руб.</t>
    </r>
  </si>
  <si>
    <t>Форма 7 - продолжение</t>
  </si>
  <si>
    <t>5. Показатели эффективности реализации инвестиционной программы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</si>
  <si>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</si>
  <si>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</si>
  <si>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</si>
  <si>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</si>
  <si>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</si>
  <si>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</si>
  <si>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</si>
  <si>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</si>
  <si>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</si>
  <si>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</si>
  <si>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</si>
  <si>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</si>
  <si>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</si>
  <si>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</si>
  <si>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</si>
  <si>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</si>
  <si>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</si>
  <si>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</si>
  <si>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</si>
  <si>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</si>
  <si>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</si>
  <si>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</si>
  <si>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</si>
  <si>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</si>
  <si>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</si>
  <si>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</si>
  <si>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</si>
  <si>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</si>
  <si>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</si>
  <si>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инвестиционная программа на 2018 год не принималась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</si>
  <si>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</si>
  <si>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</si>
  <si>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</si>
  <si>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</si>
  <si>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</si>
  <si>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</si>
  <si>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</si>
  <si>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</si>
  <si>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</si>
  <si>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r>
      <t>6. Использование инвестиционных средств за _____</t>
    </r>
    <r>
      <rPr>
        <u/>
        <sz val="12"/>
        <color indexed="8"/>
        <rFont val="Times New Roman"/>
        <family val="1"/>
        <charset val="204"/>
      </rPr>
      <t>2018</t>
    </r>
    <r>
      <rPr>
        <sz val="12"/>
        <color indexed="8"/>
        <rFont val="Times New Roman"/>
        <family val="1"/>
        <charset val="204"/>
      </rPr>
      <t>__________год</t>
    </r>
  </si>
  <si>
    <r>
      <t>В течение ________</t>
    </r>
    <r>
      <rPr>
        <u/>
        <sz val="12"/>
        <color indexed="8"/>
        <rFont val="Times New Roman"/>
        <family val="1"/>
        <charset val="204"/>
      </rPr>
      <t>2018</t>
    </r>
    <r>
      <rPr>
        <sz val="12"/>
        <color indexed="8"/>
        <rFont val="Times New Roman"/>
        <family val="1"/>
        <charset val="204"/>
      </rPr>
      <t>________года</t>
    </r>
  </si>
  <si>
    <r>
      <t xml:space="preserve">Утверждено на </t>
    </r>
    <r>
      <rPr>
        <u/>
        <sz val="12"/>
        <color indexed="8"/>
        <rFont val="Times New Roman"/>
        <family val="1"/>
        <charset val="204"/>
      </rPr>
      <t>2018</t>
    </r>
    <r>
      <rPr>
        <sz val="12"/>
        <color indexed="8"/>
        <rFont val="Times New Roman"/>
        <family val="1"/>
        <charset val="204"/>
      </rPr>
      <t xml:space="preserve"> год</t>
    </r>
  </si>
  <si>
    <t xml:space="preserve"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</si>
  <si>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Наименование 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</si>
  <si>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</si>
  <si>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Челябинская  область  г.  Челябинск  пр-т  Ленина,  76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</si>
  <si>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</si>
  <si>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</si>
  <si>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</si>
  <si>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</si>
  <si>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регулируемой организацией ежеквартально, не позднее 30 дней со дня окончания периода, за который раскрывается информация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</si>
  <si>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</si>
  <si>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</si>
  <si>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</si>
  <si>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</si>
  <si>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Документы на подключение к системе теплоснабжения смотри по следующему электронному адресу https://www.susu.ru/ru/administrativny_otdel/informacija_ob_uslugah_po_peredache_teplovo_energii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</si>
  <si>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</si>
  <si>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</si>
  <si>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</si>
  <si>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</si>
  <si>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</si>
  <si>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</si>
  <si>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</si>
  <si>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</si>
  <si>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</si>
  <si>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</si>
  <si>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</si>
  <si>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</si>
  <si>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https://www.susu.ru/ru/administrativny_otdel/informacija_ob_uslugah_po_peredache_teplovo_energii</t>
  </si>
  <si>
    <t>057678/13 от 30.11.2018 г.</t>
  </si>
  <si>
    <t>063743/13 от 31.12.2018 г.</t>
  </si>
  <si>
    <t>август (корректировка)</t>
  </si>
  <si>
    <t>062246/13 от 30.11.2018 г.</t>
  </si>
  <si>
    <t>Копии договоров на передачу тепловой энергии и оказание услуг в сфере теплоснабжения смотри Приложение № 1 к раскрываемой информации</t>
  </si>
  <si>
    <t>Сергеев Игорь Олегович</t>
  </si>
  <si>
    <t>инженер</t>
  </si>
  <si>
    <t xml:space="preserve"> июнь (корректировка)</t>
  </si>
  <si>
    <t xml:space="preserve"> июль (корректировка)</t>
  </si>
  <si>
    <t>сентябрь (корректировка)</t>
  </si>
  <si>
    <t>октябрь (корректировка)</t>
  </si>
  <si>
    <t>057430/13 от 31.10.2018 г.</t>
  </si>
  <si>
    <t>057431/13 от 31.10.2018 г.</t>
  </si>
  <si>
    <t>057432/13 от 31.10.2018 г.</t>
  </si>
  <si>
    <t>057433/13 от 31.10.2018 г.</t>
  </si>
  <si>
    <t>Итого за 2018 год:</t>
  </si>
  <si>
    <t>ООО «ЭффектЭнергоСтрой»</t>
  </si>
</sst>
</file>

<file path=xl/styles.xml><?xml version="1.0" encoding="utf-8"?>
<styleSheet xmlns="http://schemas.openxmlformats.org/spreadsheetml/2006/main">
  <numFmts count="11">
    <numFmt numFmtId="164" formatCode="0.000"/>
    <numFmt numFmtId="165" formatCode="0.0000"/>
    <numFmt numFmtId="166" formatCode="0.00;[Red]0.00"/>
    <numFmt numFmtId="167" formatCode="0.0"/>
    <numFmt numFmtId="168" formatCode="[$-419]General"/>
    <numFmt numFmtId="169" formatCode="0.000;[Red]0.000"/>
    <numFmt numFmtId="170" formatCode="0.00000_ ;\-0.00000\ "/>
    <numFmt numFmtId="171" formatCode="#,##0.00000"/>
    <numFmt numFmtId="172" formatCode="[$-419]0.00"/>
    <numFmt numFmtId="173" formatCode="#,##0.00&quot; &quot;[$р.-419];&quot;-&quot;#,##0.00&quot; &quot;[$р.-419]"/>
    <numFmt numFmtId="174" formatCode="#,##0.00&quot;₽&quot;"/>
  </numFmts>
  <fonts count="4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Arial Cyr"/>
      <charset val="204"/>
    </font>
    <font>
      <u/>
      <sz val="10"/>
      <color theme="10"/>
      <name val="Arial Cyr"/>
      <charset val="204"/>
    </font>
    <font>
      <sz val="12"/>
      <color rgb="FF00B0F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6" fillId="0" borderId="0"/>
    <xf numFmtId="167" fontId="19" fillId="0" borderId="0"/>
    <xf numFmtId="0" fontId="16" fillId="0" borderId="0"/>
    <xf numFmtId="0" fontId="18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440">
    <xf numFmtId="0" fontId="0" fillId="0" borderId="0" xfId="0"/>
    <xf numFmtId="0" fontId="5" fillId="0" borderId="0" xfId="0" applyFont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/>
    <xf numFmtId="0" fontId="7" fillId="0" borderId="1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/>
    </xf>
    <xf numFmtId="0" fontId="7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/>
    </xf>
    <xf numFmtId="49" fontId="15" fillId="0" borderId="8" xfId="1" applyNumberFormat="1" applyFont="1" applyFill="1" applyBorder="1" applyAlignment="1" applyProtection="1">
      <alignment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top" wrapText="1" indent="2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1" applyNumberFormat="1" applyFont="1" applyFill="1" applyBorder="1" applyAlignment="1" applyProtection="1">
      <alignment horizontal="left" vertical="center" wrapText="1" indent="1"/>
    </xf>
    <xf numFmtId="0" fontId="15" fillId="0" borderId="8" xfId="0" applyFont="1" applyFill="1" applyBorder="1" applyAlignment="1">
      <alignment horizontal="left" vertical="top" wrapText="1" indent="4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left" vertical="center" wrapText="1" indent="2"/>
    </xf>
    <xf numFmtId="166" fontId="0" fillId="0" borderId="0" xfId="0" applyNumberFormat="1" applyFill="1"/>
    <xf numFmtId="0" fontId="7" fillId="0" borderId="8" xfId="0" applyFont="1" applyFill="1" applyBorder="1" applyAlignment="1">
      <alignment vertical="center"/>
    </xf>
    <xf numFmtId="166" fontId="7" fillId="0" borderId="2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166" fontId="8" fillId="0" borderId="9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/>
    </xf>
    <xf numFmtId="166" fontId="7" fillId="0" borderId="2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top" wrapText="1"/>
    </xf>
    <xf numFmtId="166" fontId="18" fillId="0" borderId="25" xfId="0" applyNumberFormat="1" applyFont="1" applyFill="1" applyBorder="1" applyAlignment="1">
      <alignment horizontal="center"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166" fontId="18" fillId="0" borderId="4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 indent="2"/>
    </xf>
    <xf numFmtId="166" fontId="0" fillId="0" borderId="4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6" xfId="0" applyFill="1" applyBorder="1" applyAlignment="1">
      <alignment horizontal="left" vertical="top" wrapText="1" indent="2"/>
    </xf>
    <xf numFmtId="166" fontId="0" fillId="0" borderId="47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vertical="top" wrapText="1"/>
    </xf>
    <xf numFmtId="166" fontId="0" fillId="0" borderId="30" xfId="0" applyNumberFormat="1" applyFill="1" applyBorder="1" applyAlignment="1">
      <alignment horizontal="center" vertical="center" wrapText="1"/>
    </xf>
    <xf numFmtId="166" fontId="0" fillId="0" borderId="43" xfId="0" applyNumberFormat="1" applyFill="1" applyBorder="1" applyAlignment="1">
      <alignment horizontal="center" vertical="center" wrapText="1"/>
    </xf>
    <xf numFmtId="166" fontId="23" fillId="0" borderId="47" xfId="0" applyNumberFormat="1" applyFont="1" applyFill="1" applyBorder="1" applyAlignment="1">
      <alignment horizontal="center" vertical="center" wrapText="1"/>
    </xf>
    <xf numFmtId="169" fontId="0" fillId="0" borderId="25" xfId="0" applyNumberForma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49" fontId="24" fillId="0" borderId="8" xfId="1" applyNumberFormat="1" applyFont="1" applyFill="1" applyBorder="1" applyAlignment="1" applyProtection="1">
      <alignment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 indent="6"/>
    </xf>
    <xf numFmtId="49" fontId="24" fillId="0" borderId="8" xfId="1" applyNumberFormat="1" applyFont="1" applyFill="1" applyBorder="1" applyAlignment="1" applyProtection="1">
      <alignment horizontal="left" vertical="center" wrapText="1" indent="1"/>
    </xf>
    <xf numFmtId="4" fontId="9" fillId="0" borderId="45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0" fillId="0" borderId="0" xfId="0" applyFont="1" applyFill="1"/>
    <xf numFmtId="0" fontId="26" fillId="0" borderId="8" xfId="0" applyFont="1" applyBorder="1" applyAlignment="1">
      <alignment horizontal="center" wrapText="1"/>
    </xf>
    <xf numFmtId="0" fontId="26" fillId="2" borderId="49" xfId="0" applyFont="1" applyFill="1" applyBorder="1"/>
    <xf numFmtId="0" fontId="26" fillId="0" borderId="28" xfId="0" applyFont="1" applyBorder="1"/>
    <xf numFmtId="0" fontId="27" fillId="0" borderId="41" xfId="0" applyFont="1" applyBorder="1" applyAlignment="1">
      <alignment wrapText="1"/>
    </xf>
    <xf numFmtId="2" fontId="26" fillId="0" borderId="41" xfId="0" applyNumberFormat="1" applyFont="1" applyBorder="1"/>
    <xf numFmtId="0" fontId="27" fillId="3" borderId="8" xfId="0" applyFont="1" applyFill="1" applyBorder="1" applyAlignment="1">
      <alignment wrapText="1"/>
    </xf>
    <xf numFmtId="2" fontId="26" fillId="3" borderId="8" xfId="0" applyNumberFormat="1" applyFont="1" applyFill="1" applyBorder="1"/>
    <xf numFmtId="171" fontId="26" fillId="0" borderId="0" xfId="0" applyNumberFormat="1" applyFont="1"/>
    <xf numFmtId="0" fontId="27" fillId="4" borderId="8" xfId="0" applyFont="1" applyFill="1" applyBorder="1" applyAlignment="1">
      <alignment wrapText="1"/>
    </xf>
    <xf numFmtId="2" fontId="26" fillId="4" borderId="8" xfId="0" applyNumberFormat="1" applyFont="1" applyFill="1" applyBorder="1"/>
    <xf numFmtId="170" fontId="27" fillId="0" borderId="8" xfId="0" applyNumberFormat="1" applyFont="1" applyFill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29" fillId="0" borderId="15" xfId="0" applyFont="1" applyBorder="1" applyAlignment="1">
      <alignment horizontal="center"/>
    </xf>
    <xf numFmtId="0" fontId="29" fillId="0" borderId="15" xfId="0" applyFont="1" applyBorder="1"/>
    <xf numFmtId="0" fontId="30" fillId="0" borderId="8" xfId="0" applyFont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vertical="top" wrapText="1"/>
    </xf>
    <xf numFmtId="2" fontId="29" fillId="0" borderId="8" xfId="0" applyNumberFormat="1" applyFont="1" applyFill="1" applyBorder="1" applyAlignment="1">
      <alignment horizontal="center" vertical="top" wrapText="1"/>
    </xf>
    <xf numFmtId="167" fontId="29" fillId="0" borderId="8" xfId="0" applyNumberFormat="1" applyFont="1" applyFill="1" applyBorder="1" applyAlignment="1">
      <alignment horizontal="center" vertical="top" wrapText="1"/>
    </xf>
    <xf numFmtId="0" fontId="29" fillId="0" borderId="39" xfId="0" applyFont="1" applyFill="1" applyBorder="1" applyAlignment="1">
      <alignment horizontal="center" vertical="top" wrapText="1"/>
    </xf>
    <xf numFmtId="2" fontId="29" fillId="0" borderId="8" xfId="0" applyNumberFormat="1" applyFont="1" applyBorder="1" applyAlignment="1">
      <alignment horizontal="center" vertical="top" wrapText="1"/>
    </xf>
    <xf numFmtId="167" fontId="29" fillId="0" borderId="8" xfId="0" applyNumberFormat="1" applyFont="1" applyBorder="1" applyAlignment="1">
      <alignment horizontal="center" vertical="top" wrapText="1"/>
    </xf>
    <xf numFmtId="4" fontId="29" fillId="0" borderId="8" xfId="0" applyNumberFormat="1" applyFont="1" applyBorder="1" applyAlignment="1">
      <alignment horizontal="center" vertical="top" wrapText="1"/>
    </xf>
    <xf numFmtId="2" fontId="30" fillId="0" borderId="8" xfId="0" applyNumberFormat="1" applyFont="1" applyBorder="1"/>
    <xf numFmtId="4" fontId="30" fillId="0" borderId="8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8" xfId="0" applyBorder="1" applyAlignment="1">
      <alignment horizontal="center"/>
    </xf>
    <xf numFmtId="168" fontId="31" fillId="0" borderId="8" xfId="2" applyNumberFormat="1" applyFont="1" applyBorder="1" applyAlignment="1">
      <alignment horizontal="left" vertical="center"/>
    </xf>
    <xf numFmtId="172" fontId="31" fillId="0" borderId="8" xfId="2" applyNumberFormat="1" applyFont="1" applyFill="1" applyBorder="1" applyAlignment="1">
      <alignment horizontal="left" vertical="center" wrapText="1"/>
    </xf>
    <xf numFmtId="172" fontId="31" fillId="0" borderId="44" xfId="2" applyNumberFormat="1" applyFont="1" applyFill="1" applyBorder="1" applyAlignment="1">
      <alignment horizontal="left" vertical="center" wrapText="1"/>
    </xf>
    <xf numFmtId="172" fontId="31" fillId="0" borderId="44" xfId="2" applyNumberFormat="1" applyFont="1" applyBorder="1" applyAlignment="1">
      <alignment horizontal="left" vertical="center" wrapText="1"/>
    </xf>
    <xf numFmtId="173" fontId="32" fillId="0" borderId="53" xfId="2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8" xfId="0" applyBorder="1"/>
    <xf numFmtId="0" fontId="1" fillId="0" borderId="8" xfId="0" applyFont="1" applyBorder="1"/>
    <xf numFmtId="0" fontId="0" fillId="0" borderId="17" xfId="0" applyBorder="1"/>
    <xf numFmtId="0" fontId="0" fillId="0" borderId="28" xfId="0" applyNumberForma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2" fontId="0" fillId="0" borderId="39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1" fillId="0" borderId="0" xfId="0" applyFont="1" applyFill="1"/>
    <xf numFmtId="0" fontId="11" fillId="0" borderId="8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7" fillId="0" borderId="5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61" xfId="0" applyFill="1" applyBorder="1"/>
    <xf numFmtId="0" fontId="0" fillId="0" borderId="62" xfId="0" applyFill="1" applyBorder="1"/>
    <xf numFmtId="0" fontId="0" fillId="0" borderId="63" xfId="0" applyFill="1" applyBorder="1"/>
    <xf numFmtId="0" fontId="0" fillId="0" borderId="41" xfId="0" applyFill="1" applyBorder="1"/>
    <xf numFmtId="0" fontId="0" fillId="0" borderId="8" xfId="0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41" xfId="3" applyFont="1" applyFill="1" applyBorder="1" applyAlignment="1" applyProtection="1">
      <alignment horizontal="left" vertical="center" wrapText="1"/>
    </xf>
    <xf numFmtId="0" fontId="15" fillId="0" borderId="8" xfId="3" applyFont="1" applyFill="1" applyBorder="1" applyAlignment="1" applyProtection="1">
      <alignment horizontal="left" vertical="center" wrapText="1"/>
    </xf>
    <xf numFmtId="2" fontId="15" fillId="0" borderId="8" xfId="3" applyNumberFormat="1" applyFont="1" applyFill="1" applyBorder="1" applyAlignment="1" applyProtection="1">
      <alignment horizontal="center"/>
    </xf>
    <xf numFmtId="3" fontId="15" fillId="0" borderId="8" xfId="3" applyNumberFormat="1" applyFont="1" applyFill="1" applyBorder="1" applyAlignment="1" applyProtection="1">
      <alignment horizontal="center" wrapText="1"/>
      <protection locked="0"/>
    </xf>
    <xf numFmtId="4" fontId="15" fillId="0" borderId="8" xfId="3" applyNumberFormat="1" applyFont="1" applyFill="1" applyBorder="1" applyAlignment="1" applyProtection="1">
      <alignment horizontal="center" wrapText="1"/>
    </xf>
    <xf numFmtId="0" fontId="15" fillId="0" borderId="41" xfId="3" applyFont="1" applyFill="1" applyBorder="1" applyAlignment="1" applyProtection="1">
      <alignment vertical="center" wrapText="1"/>
    </xf>
    <xf numFmtId="3" fontId="15" fillId="0" borderId="41" xfId="3" applyNumberFormat="1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>
      <alignment horizontal="center"/>
    </xf>
    <xf numFmtId="0" fontId="15" fillId="0" borderId="8" xfId="3" applyFont="1" applyFill="1" applyBorder="1" applyAlignment="1" applyProtection="1">
      <alignment vertical="center" wrapText="1"/>
    </xf>
    <xf numFmtId="3" fontId="15" fillId="0" borderId="8" xfId="3" applyNumberFormat="1" applyFont="1" applyFill="1" applyBorder="1" applyAlignment="1" applyProtection="1">
      <alignment horizontal="center" vertical="center" wrapText="1"/>
      <protection locked="0"/>
    </xf>
    <xf numFmtId="2" fontId="15" fillId="0" borderId="8" xfId="3" applyNumberFormat="1" applyFont="1" applyFill="1" applyBorder="1" applyAlignment="1" applyProtection="1">
      <alignment horizontal="center" wrapText="1"/>
    </xf>
    <xf numFmtId="0" fontId="15" fillId="0" borderId="8" xfId="4" applyFont="1" applyFill="1" applyBorder="1" applyAlignment="1" applyProtection="1">
      <alignment horizontal="left" vertical="center" wrapText="1"/>
    </xf>
    <xf numFmtId="10" fontId="15" fillId="0" borderId="8" xfId="3" applyNumberFormat="1" applyFont="1" applyFill="1" applyBorder="1" applyAlignment="1" applyProtection="1">
      <alignment horizontal="center" wrapText="1"/>
    </xf>
    <xf numFmtId="4" fontId="15" fillId="0" borderId="8" xfId="3" applyNumberFormat="1" applyFont="1" applyFill="1" applyBorder="1" applyAlignment="1" applyProtection="1">
      <alignment horizontal="center" wrapText="1"/>
      <protection locked="0"/>
    </xf>
    <xf numFmtId="0" fontId="41" fillId="0" borderId="0" xfId="3" applyFont="1" applyFill="1" applyBorder="1" applyAlignment="1" applyProtection="1">
      <alignment horizontal="left" wrapText="1"/>
    </xf>
    <xf numFmtId="3" fontId="15" fillId="0" borderId="0" xfId="3" applyNumberFormat="1" applyFont="1" applyFill="1" applyBorder="1" applyAlignment="1" applyProtection="1">
      <alignment horizontal="center" wrapText="1"/>
      <protection locked="0"/>
    </xf>
    <xf numFmtId="4" fontId="15" fillId="0" borderId="0" xfId="3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/>
    </xf>
    <xf numFmtId="0" fontId="15" fillId="0" borderId="0" xfId="3" applyFont="1" applyFill="1" applyBorder="1" applyAlignment="1" applyProtection="1">
      <alignment horizontal="left" wrapText="1"/>
    </xf>
    <xf numFmtId="0" fontId="14" fillId="0" borderId="0" xfId="0" applyFont="1" applyFill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1" fillId="0" borderId="50" xfId="0" applyFont="1" applyFill="1" applyBorder="1"/>
    <xf numFmtId="0" fontId="44" fillId="0" borderId="8" xfId="5" applyFill="1" applyBorder="1" applyAlignment="1" applyProtection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4" fontId="34" fillId="0" borderId="41" xfId="0" applyNumberFormat="1" applyFont="1" applyFill="1" applyBorder="1" applyAlignment="1">
      <alignment horizontal="center" vertical="center"/>
    </xf>
    <xf numFmtId="4" fontId="34" fillId="0" borderId="8" xfId="0" applyNumberFormat="1" applyFont="1" applyFill="1" applyBorder="1" applyAlignment="1">
      <alignment horizontal="center" vertical="center"/>
    </xf>
    <xf numFmtId="10" fontId="0" fillId="0" borderId="25" xfId="0" applyNumberFormat="1" applyFill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174" fontId="32" fillId="0" borderId="53" xfId="2" applyNumberFormat="1" applyFont="1" applyFill="1" applyBorder="1" applyAlignment="1">
      <alignment horizontal="center" wrapText="1"/>
    </xf>
    <xf numFmtId="168" fontId="32" fillId="0" borderId="8" xfId="2" applyNumberFormat="1" applyFont="1" applyBorder="1" applyAlignment="1">
      <alignment horizontal="left" vertical="center"/>
    </xf>
    <xf numFmtId="4" fontId="29" fillId="0" borderId="8" xfId="0" applyNumberFormat="1" applyFont="1" applyFill="1" applyBorder="1" applyAlignment="1">
      <alignment horizontal="center" vertical="top" wrapText="1"/>
    </xf>
    <xf numFmtId="4" fontId="29" fillId="0" borderId="8" xfId="0" applyNumberFormat="1" applyFont="1" applyFill="1" applyBorder="1" applyAlignment="1">
      <alignment horizontal="center" vertical="top"/>
    </xf>
    <xf numFmtId="0" fontId="26" fillId="0" borderId="0" xfId="0" applyFont="1"/>
    <xf numFmtId="0" fontId="27" fillId="0" borderId="0" xfId="0" applyFont="1"/>
    <xf numFmtId="0" fontId="46" fillId="0" borderId="0" xfId="0" applyFont="1"/>
    <xf numFmtId="0" fontId="47" fillId="0" borderId="0" xfId="0" applyFont="1"/>
    <xf numFmtId="0" fontId="26" fillId="0" borderId="0" xfId="0" applyFont="1" applyAlignment="1">
      <alignment horizontal="center"/>
    </xf>
    <xf numFmtId="0" fontId="46" fillId="0" borderId="8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16" fontId="27" fillId="0" borderId="8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46" fillId="2" borderId="49" xfId="0" applyFont="1" applyFill="1" applyBorder="1" applyAlignment="1">
      <alignment wrapText="1"/>
    </xf>
    <xf numFmtId="0" fontId="27" fillId="2" borderId="0" xfId="0" applyFont="1" applyFill="1" applyBorder="1" applyAlignment="1">
      <alignment horizontal="center"/>
    </xf>
    <xf numFmtId="0" fontId="46" fillId="2" borderId="8" xfId="0" applyFont="1" applyFill="1" applyBorder="1" applyAlignment="1"/>
    <xf numFmtId="0" fontId="46" fillId="2" borderId="8" xfId="0" applyFont="1" applyFill="1" applyBorder="1"/>
    <xf numFmtId="0" fontId="46" fillId="0" borderId="28" xfId="0" applyFont="1" applyBorder="1" applyAlignment="1">
      <alignment wrapText="1"/>
    </xf>
    <xf numFmtId="0" fontId="27" fillId="0" borderId="50" xfId="0" applyFont="1" applyBorder="1"/>
    <xf numFmtId="0" fontId="46" fillId="0" borderId="51" xfId="0" applyFont="1" applyBorder="1" applyAlignment="1"/>
    <xf numFmtId="0" fontId="46" fillId="0" borderId="52" xfId="0" applyFont="1" applyBorder="1" applyAlignment="1"/>
    <xf numFmtId="0" fontId="46" fillId="0" borderId="28" xfId="0" applyFont="1" applyBorder="1"/>
    <xf numFmtId="0" fontId="46" fillId="0" borderId="50" xfId="0" applyFont="1" applyBorder="1"/>
    <xf numFmtId="0" fontId="27" fillId="0" borderId="49" xfId="0" applyFont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27" fillId="0" borderId="8" xfId="0" applyNumberFormat="1" applyFont="1" applyBorder="1" applyAlignment="1"/>
    <xf numFmtId="0" fontId="27" fillId="0" borderId="8" xfId="0" applyFont="1" applyBorder="1" applyAlignment="1"/>
    <xf numFmtId="0" fontId="27" fillId="0" borderId="8" xfId="0" applyNumberFormat="1" applyFont="1" applyBorder="1"/>
    <xf numFmtId="0" fontId="26" fillId="0" borderId="49" xfId="0" applyNumberFormat="1" applyFont="1" applyBorder="1"/>
    <xf numFmtId="0" fontId="27" fillId="0" borderId="15" xfId="0" applyFont="1" applyBorder="1" applyAlignment="1">
      <alignment horizontal="center"/>
    </xf>
    <xf numFmtId="2" fontId="46" fillId="0" borderId="14" xfId="0" applyNumberFormat="1" applyFont="1" applyBorder="1" applyAlignment="1"/>
    <xf numFmtId="2" fontId="46" fillId="0" borderId="41" xfId="0" applyNumberFormat="1" applyFont="1" applyBorder="1"/>
    <xf numFmtId="2" fontId="46" fillId="0" borderId="15" xfId="0" applyNumberFormat="1" applyFont="1" applyBorder="1"/>
    <xf numFmtId="4" fontId="27" fillId="3" borderId="7" xfId="0" applyNumberFormat="1" applyFont="1" applyFill="1" applyBorder="1" applyAlignment="1">
      <alignment horizontal="center"/>
    </xf>
    <xf numFmtId="2" fontId="46" fillId="3" borderId="17" xfId="0" applyNumberFormat="1" applyFont="1" applyFill="1" applyBorder="1" applyAlignment="1"/>
    <xf numFmtId="2" fontId="46" fillId="3" borderId="8" xfId="0" applyNumberFormat="1" applyFont="1" applyFill="1" applyBorder="1"/>
    <xf numFmtId="2" fontId="46" fillId="3" borderId="7" xfId="0" applyNumberFormat="1" applyFont="1" applyFill="1" applyBorder="1"/>
    <xf numFmtId="0" fontId="46" fillId="0" borderId="0" xfId="0" applyFont="1" applyAlignment="1">
      <alignment wrapText="1"/>
    </xf>
    <xf numFmtId="0" fontId="46" fillId="0" borderId="0" xfId="0" applyFont="1" applyAlignment="1">
      <alignment horizontal="right"/>
    </xf>
    <xf numFmtId="0" fontId="46" fillId="0" borderId="17" xfId="0" applyFont="1" applyBorder="1" applyAlignment="1">
      <alignment horizontal="center"/>
    </xf>
    <xf numFmtId="0" fontId="46" fillId="2" borderId="14" xfId="0" applyFont="1" applyFill="1" applyBorder="1" applyAlignment="1"/>
    <xf numFmtId="0" fontId="46" fillId="2" borderId="17" xfId="0" applyFont="1" applyFill="1" applyBorder="1" applyAlignment="1"/>
    <xf numFmtId="0" fontId="46" fillId="2" borderId="49" xfId="0" applyFont="1" applyFill="1" applyBorder="1"/>
    <xf numFmtId="0" fontId="46" fillId="2" borderId="0" xfId="0" applyFont="1" applyFill="1" applyBorder="1"/>
    <xf numFmtId="4" fontId="27" fillId="4" borderId="7" xfId="0" applyNumberFormat="1" applyFont="1" applyFill="1" applyBorder="1" applyAlignment="1">
      <alignment horizontal="center"/>
    </xf>
    <xf numFmtId="2" fontId="46" fillId="4" borderId="17" xfId="0" applyNumberFormat="1" applyFont="1" applyFill="1" applyBorder="1" applyAlignment="1"/>
    <xf numFmtId="2" fontId="46" fillId="4" borderId="8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0" fillId="0" borderId="39" xfId="0" applyBorder="1" applyAlignment="1"/>
    <xf numFmtId="164" fontId="17" fillId="0" borderId="1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2" fontId="17" fillId="0" borderId="17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vertical="center"/>
    </xf>
    <xf numFmtId="165" fontId="0" fillId="0" borderId="39" xfId="0" applyNumberFormat="1" applyFill="1" applyBorder="1" applyAlignment="1">
      <alignment vertical="center"/>
    </xf>
    <xf numFmtId="165" fontId="0" fillId="0" borderId="7" xfId="0" applyNumberFormat="1" applyFill="1" applyBorder="1" applyAlignment="1">
      <alignment horizontal="center" vertical="center" wrapText="1"/>
    </xf>
    <xf numFmtId="165" fontId="0" fillId="0" borderId="39" xfId="0" applyNumberForma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15" fillId="0" borderId="8" xfId="3" applyFont="1" applyFill="1" applyBorder="1" applyAlignment="1" applyProtection="1">
      <alignment horizontal="center" vertical="center" wrapText="1"/>
    </xf>
    <xf numFmtId="0" fontId="15" fillId="0" borderId="41" xfId="3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/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29" fillId="0" borderId="17" xfId="0" applyFont="1" applyBorder="1" applyAlignment="1">
      <alignment horizontal="center" vertical="top" wrapText="1"/>
    </xf>
    <xf numFmtId="0" fontId="29" fillId="0" borderId="7" xfId="0" applyFont="1" applyBorder="1" applyAlignment="1">
      <alignment vertical="top" wrapText="1"/>
    </xf>
    <xf numFmtId="0" fontId="29" fillId="0" borderId="39" xfId="0" applyFont="1" applyBorder="1" applyAlignment="1">
      <alignment vertical="top" wrapText="1"/>
    </xf>
    <xf numFmtId="0" fontId="30" fillId="0" borderId="17" xfId="0" applyFont="1" applyBorder="1" applyAlignment="1">
      <alignment horizontal="right"/>
    </xf>
    <xf numFmtId="0" fontId="29" fillId="0" borderId="7" xfId="0" applyFont="1" applyBorder="1" applyAlignment="1"/>
    <xf numFmtId="0" fontId="29" fillId="0" borderId="39" xfId="0" applyFont="1" applyBorder="1" applyAlignment="1"/>
    <xf numFmtId="0" fontId="30" fillId="0" borderId="0" xfId="0" applyFont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top" wrapText="1"/>
    </xf>
    <xf numFmtId="0" fontId="29" fillId="0" borderId="39" xfId="0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168" fontId="20" fillId="0" borderId="44" xfId="2" applyNumberFormat="1" applyFont="1" applyFill="1" applyBorder="1" applyAlignment="1">
      <alignment horizontal="center" vertical="center" wrapText="1"/>
    </xf>
    <xf numFmtId="166" fontId="18" fillId="0" borderId="45" xfId="0" applyNumberFormat="1" applyFont="1" applyFill="1" applyBorder="1" applyAlignment="1">
      <alignment horizontal="center" vertical="center" wrapText="1"/>
    </xf>
    <xf numFmtId="4" fontId="24" fillId="0" borderId="45" xfId="0" applyNumberFormat="1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 wrapText="1"/>
    </xf>
  </cellXfs>
  <cellStyles count="6">
    <cellStyle name="Excel Built-in Normal" xfId="2"/>
    <cellStyle name="Гиперссылка" xfId="5" builtinId="8"/>
    <cellStyle name="Обычный" xfId="0" builtinId="0"/>
    <cellStyle name="Обычный_Калькуляция воды" xfId="3"/>
    <cellStyle name="Обычный_тарифы на 2002г с 1-01" xfId="4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gm@74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workbookViewId="0">
      <selection activeCell="H24" sqref="H24"/>
    </sheetView>
  </sheetViews>
  <sheetFormatPr defaultRowHeight="15"/>
  <cols>
    <col min="9" max="9" width="16.85546875" customWidth="1"/>
  </cols>
  <sheetData>
    <row r="2" spans="1:9" ht="31.5">
      <c r="A2" s="240" t="s">
        <v>0</v>
      </c>
      <c r="B2" s="240"/>
      <c r="C2" s="240"/>
      <c r="D2" s="240"/>
      <c r="E2" s="240"/>
      <c r="F2" s="240"/>
      <c r="G2" s="240"/>
      <c r="H2" s="240"/>
      <c r="I2" s="240"/>
    </row>
    <row r="5" spans="1:9" ht="31.5">
      <c r="A5" s="239" t="s">
        <v>5</v>
      </c>
      <c r="B5" s="239"/>
      <c r="C5" s="239"/>
      <c r="D5" s="239"/>
      <c r="E5" s="239"/>
      <c r="F5" s="239"/>
      <c r="G5" s="239"/>
      <c r="H5" s="239"/>
      <c r="I5" s="239"/>
    </row>
    <row r="6" spans="1:9" ht="31.5">
      <c r="A6" s="239" t="s">
        <v>6</v>
      </c>
      <c r="B6" s="239"/>
      <c r="C6" s="239"/>
      <c r="D6" s="239"/>
      <c r="E6" s="239"/>
      <c r="F6" s="239"/>
      <c r="G6" s="239"/>
      <c r="H6" s="239"/>
      <c r="I6" s="239"/>
    </row>
    <row r="8" spans="1:9" ht="31.5">
      <c r="A8" s="240" t="s">
        <v>7</v>
      </c>
      <c r="B8" s="240"/>
      <c r="C8" s="240"/>
      <c r="D8" s="240"/>
      <c r="E8" s="240"/>
      <c r="F8" s="240"/>
      <c r="G8" s="240"/>
      <c r="H8" s="240"/>
      <c r="I8" s="240"/>
    </row>
    <row r="9" spans="1:9" ht="31.5">
      <c r="A9" s="240" t="s">
        <v>2</v>
      </c>
      <c r="B9" s="240"/>
      <c r="C9" s="240"/>
      <c r="D9" s="240"/>
      <c r="E9" s="240"/>
      <c r="F9" s="240"/>
      <c r="G9" s="240"/>
      <c r="H9" s="240"/>
      <c r="I9" s="240"/>
    </row>
    <row r="13" spans="1:9" ht="31.5">
      <c r="A13" s="239" t="s">
        <v>8</v>
      </c>
      <c r="B13" s="239"/>
      <c r="C13" s="239"/>
      <c r="D13" s="239"/>
      <c r="E13" s="239"/>
      <c r="F13" s="239"/>
      <c r="G13" s="239"/>
      <c r="H13" s="239"/>
      <c r="I13" s="239"/>
    </row>
    <row r="14" spans="1:9" ht="31.5">
      <c r="A14" s="239" t="s">
        <v>9</v>
      </c>
      <c r="B14" s="239"/>
      <c r="C14" s="239"/>
      <c r="D14" s="239"/>
      <c r="E14" s="239"/>
      <c r="F14" s="239"/>
      <c r="G14" s="239"/>
      <c r="H14" s="239"/>
      <c r="I14" s="239"/>
    </row>
    <row r="15" spans="1:9" ht="31.5">
      <c r="A15" s="239" t="s">
        <v>10</v>
      </c>
      <c r="B15" s="239"/>
      <c r="C15" s="239"/>
      <c r="D15" s="239"/>
      <c r="E15" s="239"/>
      <c r="F15" s="239"/>
      <c r="G15" s="239"/>
      <c r="H15" s="239"/>
      <c r="I15" s="239"/>
    </row>
    <row r="17" spans="1:9" ht="31.5">
      <c r="A17" s="240" t="s">
        <v>11</v>
      </c>
      <c r="B17" s="240"/>
      <c r="C17" s="240"/>
      <c r="D17" s="240"/>
      <c r="E17" s="240"/>
      <c r="F17" s="240"/>
      <c r="G17" s="240"/>
      <c r="H17" s="240"/>
      <c r="I17" s="240"/>
    </row>
    <row r="18" spans="1:9" ht="31.5">
      <c r="A18" s="240" t="s">
        <v>12</v>
      </c>
      <c r="B18" s="240"/>
      <c r="C18" s="240"/>
      <c r="D18" s="240"/>
      <c r="E18" s="240"/>
      <c r="F18" s="240"/>
      <c r="G18" s="240"/>
      <c r="H18" s="240"/>
      <c r="I18" s="240"/>
    </row>
    <row r="20" spans="1:9" ht="31.5">
      <c r="A20" s="239" t="s">
        <v>4</v>
      </c>
      <c r="B20" s="239"/>
      <c r="C20" s="239"/>
      <c r="D20" s="239"/>
      <c r="E20" s="239"/>
      <c r="F20" s="239"/>
      <c r="G20" s="239"/>
      <c r="H20" s="239"/>
      <c r="I20" s="239"/>
    </row>
    <row r="21" spans="1:9" ht="31.5">
      <c r="A21" s="239" t="s">
        <v>1</v>
      </c>
      <c r="B21" s="239"/>
      <c r="C21" s="239"/>
      <c r="D21" s="239"/>
      <c r="E21" s="239"/>
      <c r="F21" s="239"/>
      <c r="G21" s="239"/>
      <c r="H21" s="239"/>
      <c r="I21" s="239"/>
    </row>
    <row r="35" spans="1:9" ht="31.5">
      <c r="A35" s="239" t="s">
        <v>3</v>
      </c>
      <c r="B35" s="239"/>
      <c r="C35" s="239"/>
      <c r="D35" s="239"/>
      <c r="E35" s="239"/>
      <c r="F35" s="239"/>
      <c r="G35" s="239"/>
      <c r="H35" s="239"/>
      <c r="I35" s="239"/>
    </row>
  </sheetData>
  <mergeCells count="13">
    <mergeCell ref="A20:I20"/>
    <mergeCell ref="A21:I21"/>
    <mergeCell ref="A35:I35"/>
    <mergeCell ref="A14:I14"/>
    <mergeCell ref="A15:I15"/>
    <mergeCell ref="A17:I17"/>
    <mergeCell ref="A18:I18"/>
    <mergeCell ref="A13:I13"/>
    <mergeCell ref="A2:I2"/>
    <mergeCell ref="A5:I5"/>
    <mergeCell ref="A6:I6"/>
    <mergeCell ref="A8:I8"/>
    <mergeCell ref="A9:I9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O31" sqref="O31"/>
    </sheetView>
  </sheetViews>
  <sheetFormatPr defaultRowHeight="15"/>
  <cols>
    <col min="1" max="1" width="36.85546875" customWidth="1"/>
    <col min="2" max="2" width="13.85546875" customWidth="1"/>
  </cols>
  <sheetData>
    <row r="1" spans="1:14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70" t="s">
        <v>397</v>
      </c>
    </row>
    <row r="2" spans="1:14" ht="15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5.75">
      <c r="A3" s="403" t="s">
        <v>438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125"/>
      <c r="N3" s="125"/>
    </row>
    <row r="4" spans="1:14" ht="15.7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25"/>
      <c r="N4" s="125"/>
    </row>
    <row r="5" spans="1:14" ht="45" customHeight="1">
      <c r="A5" s="147" t="s">
        <v>15</v>
      </c>
      <c r="B5" s="404" t="s">
        <v>399</v>
      </c>
      <c r="C5" s="404"/>
      <c r="D5" s="404"/>
      <c r="E5" s="405"/>
      <c r="F5" s="405"/>
      <c r="G5" s="405"/>
      <c r="H5" s="405"/>
      <c r="I5" s="405"/>
      <c r="J5" s="405"/>
      <c r="K5" s="405"/>
      <c r="L5" s="405"/>
      <c r="M5" s="405"/>
      <c r="N5" s="405"/>
    </row>
    <row r="6" spans="1:14" ht="15.75">
      <c r="A6" s="147" t="s">
        <v>17</v>
      </c>
      <c r="B6" s="394">
        <v>7453019764</v>
      </c>
      <c r="C6" s="394"/>
      <c r="D6" s="394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15.75">
      <c r="A7" s="147" t="s">
        <v>18</v>
      </c>
      <c r="B7" s="394">
        <v>745301001</v>
      </c>
      <c r="C7" s="394"/>
      <c r="D7" s="394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5.75">
      <c r="A8" s="147" t="s">
        <v>60</v>
      </c>
      <c r="B8" s="394" t="s">
        <v>400</v>
      </c>
      <c r="C8" s="394"/>
      <c r="D8" s="394"/>
      <c r="E8" s="405"/>
      <c r="F8" s="405"/>
      <c r="G8" s="405"/>
      <c r="H8" s="405"/>
      <c r="I8" s="405"/>
      <c r="J8" s="405"/>
      <c r="K8" s="405"/>
      <c r="L8" s="405"/>
      <c r="M8" s="405"/>
      <c r="N8" s="405"/>
    </row>
    <row r="9" spans="1:14" ht="15.7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402" t="s">
        <v>429</v>
      </c>
      <c r="N9" s="402"/>
    </row>
    <row r="10" spans="1:14" ht="15.75">
      <c r="A10" s="406" t="s">
        <v>405</v>
      </c>
      <c r="B10" s="406" t="s">
        <v>440</v>
      </c>
      <c r="C10" s="407" t="s">
        <v>439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6" t="s">
        <v>386</v>
      </c>
      <c r="N10" s="406"/>
    </row>
    <row r="11" spans="1:14" ht="15.75">
      <c r="A11" s="406"/>
      <c r="B11" s="406"/>
      <c r="C11" s="407" t="s">
        <v>430</v>
      </c>
      <c r="D11" s="407"/>
      <c r="E11" s="407"/>
      <c r="F11" s="407"/>
      <c r="G11" s="407"/>
      <c r="H11" s="407" t="s">
        <v>431</v>
      </c>
      <c r="I11" s="407"/>
      <c r="J11" s="407"/>
      <c r="K11" s="407"/>
      <c r="L11" s="407"/>
      <c r="M11" s="406"/>
      <c r="N11" s="406"/>
    </row>
    <row r="12" spans="1:14" ht="15.75">
      <c r="A12" s="406"/>
      <c r="B12" s="406"/>
      <c r="C12" s="129" t="s">
        <v>323</v>
      </c>
      <c r="D12" s="129" t="s">
        <v>432</v>
      </c>
      <c r="E12" s="129" t="s">
        <v>433</v>
      </c>
      <c r="F12" s="129" t="s">
        <v>434</v>
      </c>
      <c r="G12" s="129" t="s">
        <v>435</v>
      </c>
      <c r="H12" s="129" t="s">
        <v>323</v>
      </c>
      <c r="I12" s="129" t="s">
        <v>432</v>
      </c>
      <c r="J12" s="129" t="s">
        <v>433</v>
      </c>
      <c r="K12" s="129" t="s">
        <v>434</v>
      </c>
      <c r="L12" s="129" t="s">
        <v>435</v>
      </c>
      <c r="M12" s="406"/>
      <c r="N12" s="406"/>
    </row>
    <row r="13" spans="1:14" ht="15.75">
      <c r="A13" s="126" t="s">
        <v>323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407"/>
      <c r="N13" s="407"/>
    </row>
    <row r="14" spans="1:14" ht="15.75">
      <c r="A14" s="126" t="s">
        <v>388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407"/>
      <c r="N14" s="407"/>
    </row>
    <row r="15" spans="1:14" ht="15.75">
      <c r="A15" s="126" t="s">
        <v>436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407"/>
      <c r="N15" s="407"/>
    </row>
    <row r="16" spans="1:14" ht="15.75">
      <c r="A16" s="126" t="s">
        <v>390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407"/>
      <c r="N16" s="407"/>
    </row>
    <row r="17" spans="1:14" ht="15.7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15.7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15.75">
      <c r="A19" s="125" t="s">
        <v>424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4" ht="30.75" customHeight="1">
      <c r="A20" s="408" t="s">
        <v>437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125"/>
      <c r="N20" s="125"/>
    </row>
  </sheetData>
  <mergeCells count="17">
    <mergeCell ref="M13:N13"/>
    <mergeCell ref="M14:N14"/>
    <mergeCell ref="M15:N15"/>
    <mergeCell ref="M16:N16"/>
    <mergeCell ref="A20:L20"/>
    <mergeCell ref="A10:A12"/>
    <mergeCell ref="B10:B12"/>
    <mergeCell ref="C10:L10"/>
    <mergeCell ref="M10:N12"/>
    <mergeCell ref="C11:G11"/>
    <mergeCell ref="H11:L11"/>
    <mergeCell ref="M9:N9"/>
    <mergeCell ref="A3:L3"/>
    <mergeCell ref="B5:N5"/>
    <mergeCell ref="B6:N6"/>
    <mergeCell ref="B7:N7"/>
    <mergeCell ref="B8:N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H11" sqref="H11"/>
    </sheetView>
  </sheetViews>
  <sheetFormatPr defaultRowHeight="15"/>
  <cols>
    <col min="1" max="1" width="38.5703125" customWidth="1"/>
    <col min="2" max="2" width="56.7109375" customWidth="1"/>
  </cols>
  <sheetData>
    <row r="1" spans="1:2">
      <c r="A1" s="242" t="s">
        <v>441</v>
      </c>
      <c r="B1" s="409"/>
    </row>
    <row r="2" spans="1:2" ht="86.25" customHeight="1">
      <c r="A2" s="409"/>
      <c r="B2" s="409"/>
    </row>
    <row r="3" spans="1:2" ht="78.75">
      <c r="A3" s="171" t="s">
        <v>442</v>
      </c>
      <c r="B3" s="172" t="s">
        <v>443</v>
      </c>
    </row>
    <row r="4" spans="1:2">
      <c r="A4" s="47" t="s">
        <v>17</v>
      </c>
      <c r="B4" s="69">
        <v>7452019764</v>
      </c>
    </row>
    <row r="5" spans="1:2">
      <c r="A5" s="47" t="s">
        <v>18</v>
      </c>
      <c r="B5" s="69">
        <v>745301001</v>
      </c>
    </row>
    <row r="6" spans="1:2">
      <c r="A6" s="47" t="s">
        <v>60</v>
      </c>
      <c r="B6" s="69" t="s">
        <v>444</v>
      </c>
    </row>
    <row r="7" spans="1:2">
      <c r="A7" s="47" t="s">
        <v>194</v>
      </c>
      <c r="B7" s="173" t="s">
        <v>7</v>
      </c>
    </row>
    <row r="10" spans="1:2">
      <c r="A10" s="174" t="s">
        <v>373</v>
      </c>
      <c r="B10" s="174" t="s">
        <v>64</v>
      </c>
    </row>
    <row r="11" spans="1:2" ht="60">
      <c r="A11" s="175" t="s">
        <v>445</v>
      </c>
      <c r="B11" s="176" t="s">
        <v>209</v>
      </c>
    </row>
    <row r="12" spans="1:2" ht="45">
      <c r="A12" s="175" t="s">
        <v>446</v>
      </c>
      <c r="B12" s="176" t="s">
        <v>209</v>
      </c>
    </row>
    <row r="13" spans="1:2" ht="60">
      <c r="A13" s="175" t="s">
        <v>447</v>
      </c>
      <c r="B13" s="176" t="s">
        <v>209</v>
      </c>
    </row>
    <row r="14" spans="1:2" ht="30">
      <c r="A14" s="175" t="s">
        <v>448</v>
      </c>
      <c r="B14" s="176" t="s">
        <v>209</v>
      </c>
    </row>
    <row r="15" spans="1:2">
      <c r="A15" s="10"/>
      <c r="B15" s="10"/>
    </row>
    <row r="16" spans="1:2">
      <c r="A16" s="10"/>
      <c r="B16" s="10"/>
    </row>
    <row r="17" spans="1:2" ht="41.25" customHeight="1">
      <c r="A17" s="328" t="s">
        <v>449</v>
      </c>
      <c r="B17" s="328"/>
    </row>
    <row r="18" spans="1:2" ht="57.75" customHeight="1">
      <c r="A18" s="328" t="s">
        <v>450</v>
      </c>
      <c r="B18" s="328"/>
    </row>
  </sheetData>
  <mergeCells count="3">
    <mergeCell ref="A1:B2"/>
    <mergeCell ref="A17:B17"/>
    <mergeCell ref="A18:B18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C16" sqref="C16"/>
    </sheetView>
  </sheetViews>
  <sheetFormatPr defaultRowHeight="15"/>
  <cols>
    <col min="1" max="1" width="46.140625" customWidth="1"/>
    <col min="8" max="8" width="12.42578125" customWidth="1"/>
    <col min="9" max="9" width="23.85546875" customWidth="1"/>
    <col min="10" max="10" width="9.140625" hidden="1" customWidth="1"/>
  </cols>
  <sheetData>
    <row r="1" spans="1:10" ht="128.25" customHeight="1">
      <c r="A1" s="302" t="s">
        <v>451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75" customHeight="1">
      <c r="A3" s="45" t="s">
        <v>15</v>
      </c>
      <c r="B3" s="413" t="s">
        <v>443</v>
      </c>
      <c r="C3" s="413"/>
      <c r="D3" s="413"/>
      <c r="E3" s="413"/>
      <c r="F3" s="405"/>
      <c r="G3" s="405"/>
      <c r="H3" s="405"/>
      <c r="I3" s="405"/>
      <c r="J3" s="10"/>
    </row>
    <row r="4" spans="1:10">
      <c r="A4" s="47" t="s">
        <v>17</v>
      </c>
      <c r="B4" s="414">
        <v>7453019764</v>
      </c>
      <c r="C4" s="414"/>
      <c r="D4" s="414"/>
      <c r="E4" s="414"/>
      <c r="F4" s="405"/>
      <c r="G4" s="405"/>
      <c r="H4" s="405"/>
      <c r="I4" s="405"/>
      <c r="J4" s="10"/>
    </row>
    <row r="5" spans="1:10">
      <c r="A5" s="47" t="s">
        <v>18</v>
      </c>
      <c r="B5" s="414">
        <v>745301001</v>
      </c>
      <c r="C5" s="414"/>
      <c r="D5" s="414"/>
      <c r="E5" s="414"/>
      <c r="F5" s="405"/>
      <c r="G5" s="405"/>
      <c r="H5" s="405"/>
      <c r="I5" s="405"/>
      <c r="J5" s="10"/>
    </row>
    <row r="6" spans="1:10">
      <c r="A6" s="47" t="s">
        <v>60</v>
      </c>
      <c r="B6" s="414" t="s">
        <v>452</v>
      </c>
      <c r="C6" s="414"/>
      <c r="D6" s="414"/>
      <c r="E6" s="414"/>
      <c r="F6" s="405"/>
      <c r="G6" s="405"/>
      <c r="H6" s="405"/>
      <c r="I6" s="405"/>
      <c r="J6" s="10"/>
    </row>
    <row r="7" spans="1:10">
      <c r="A7" s="47" t="s">
        <v>453</v>
      </c>
      <c r="B7" s="414" t="s">
        <v>191</v>
      </c>
      <c r="C7" s="414"/>
      <c r="D7" s="414"/>
      <c r="E7" s="414"/>
      <c r="F7" s="405"/>
      <c r="G7" s="405"/>
      <c r="H7" s="405"/>
      <c r="I7" s="405"/>
      <c r="J7" s="10"/>
    </row>
    <row r="8" spans="1:10">
      <c r="A8" s="178"/>
      <c r="B8" s="179"/>
      <c r="C8" s="179"/>
      <c r="D8" s="179"/>
      <c r="E8" s="179"/>
      <c r="F8" s="10"/>
      <c r="G8" s="10"/>
      <c r="H8" s="10"/>
      <c r="I8" s="10"/>
      <c r="J8" s="10"/>
    </row>
    <row r="9" spans="1:10" ht="92.25" customHeight="1">
      <c r="A9" s="410" t="s">
        <v>454</v>
      </c>
      <c r="B9" s="411"/>
      <c r="C9" s="411"/>
      <c r="D9" s="411"/>
      <c r="E9" s="411"/>
      <c r="F9" s="412"/>
      <c r="G9" s="412"/>
      <c r="H9" s="412"/>
      <c r="I9" s="412"/>
    </row>
    <row r="10" spans="1:10" ht="42" customHeight="1">
      <c r="A10" s="410" t="s">
        <v>472</v>
      </c>
      <c r="B10" s="411"/>
      <c r="C10" s="411"/>
      <c r="D10" s="411"/>
      <c r="E10" s="411"/>
      <c r="F10" s="412"/>
      <c r="G10" s="412"/>
      <c r="H10" s="412"/>
      <c r="I10" s="412"/>
    </row>
  </sheetData>
  <mergeCells count="8">
    <mergeCell ref="A10:I10"/>
    <mergeCell ref="A9:I9"/>
    <mergeCell ref="A1:J1"/>
    <mergeCell ref="B3:I3"/>
    <mergeCell ref="B4:I4"/>
    <mergeCell ref="B5:I5"/>
    <mergeCell ref="B6:I6"/>
    <mergeCell ref="B7:I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topLeftCell="A4" workbookViewId="0">
      <selection activeCell="B12" sqref="B12"/>
    </sheetView>
  </sheetViews>
  <sheetFormatPr defaultRowHeight="15"/>
  <cols>
    <col min="1" max="1" width="31.5703125" customWidth="1"/>
    <col min="2" max="2" width="63.7109375" customWidth="1"/>
  </cols>
  <sheetData>
    <row r="1" spans="1:2" ht="97.5" customHeight="1">
      <c r="A1" s="415" t="s">
        <v>455</v>
      </c>
      <c r="B1" s="415"/>
    </row>
    <row r="2" spans="1:2" ht="15.75">
      <c r="A2" s="180"/>
      <c r="B2" s="180"/>
    </row>
    <row r="3" spans="1:2" ht="63">
      <c r="A3" s="130" t="s">
        <v>15</v>
      </c>
      <c r="B3" s="172" t="s">
        <v>443</v>
      </c>
    </row>
    <row r="4" spans="1:2" ht="15.75">
      <c r="A4" s="126" t="s">
        <v>17</v>
      </c>
      <c r="B4" s="181">
        <v>7453019764</v>
      </c>
    </row>
    <row r="5" spans="1:2" ht="15.75">
      <c r="A5" s="126" t="s">
        <v>18</v>
      </c>
      <c r="B5" s="181">
        <v>745301001</v>
      </c>
    </row>
    <row r="6" spans="1:2" ht="15.75">
      <c r="A6" s="126" t="s">
        <v>453</v>
      </c>
      <c r="B6" s="181" t="s">
        <v>191</v>
      </c>
    </row>
    <row r="7" spans="1:2" ht="15.75">
      <c r="A7" s="182"/>
      <c r="B7" s="182"/>
    </row>
    <row r="8" spans="1:2" ht="78.75">
      <c r="A8" s="132" t="s">
        <v>456</v>
      </c>
      <c r="B8" s="34" t="s">
        <v>457</v>
      </c>
    </row>
    <row r="9" spans="1:2" ht="15.75">
      <c r="A9" s="28" t="s">
        <v>458</v>
      </c>
      <c r="B9" s="130" t="s">
        <v>459</v>
      </c>
    </row>
    <row r="10" spans="1:2" ht="15.75">
      <c r="A10" s="28" t="s">
        <v>460</v>
      </c>
      <c r="B10" s="34" t="s">
        <v>20</v>
      </c>
    </row>
    <row r="11" spans="1:2" ht="15.75">
      <c r="A11" s="28" t="s">
        <v>461</v>
      </c>
      <c r="B11" s="183" t="s">
        <v>462</v>
      </c>
    </row>
    <row r="12" spans="1:2" ht="53.25" customHeight="1">
      <c r="A12" s="28" t="s">
        <v>463</v>
      </c>
      <c r="B12" s="184" t="s">
        <v>467</v>
      </c>
    </row>
    <row r="13" spans="1:2" ht="15.75">
      <c r="A13" s="125"/>
      <c r="B13" s="125"/>
    </row>
    <row r="14" spans="1:2" ht="33.75" customHeight="1">
      <c r="A14" s="147" t="s">
        <v>464</v>
      </c>
      <c r="B14" s="147"/>
    </row>
    <row r="15" spans="1:2" ht="52.5" customHeight="1">
      <c r="A15" s="416" t="s">
        <v>465</v>
      </c>
      <c r="B15" s="417"/>
    </row>
    <row r="16" spans="1:2" ht="68.25" customHeight="1">
      <c r="A16" s="418" t="s">
        <v>466</v>
      </c>
      <c r="B16" s="419"/>
    </row>
  </sheetData>
  <mergeCells count="3">
    <mergeCell ref="A1:B1"/>
    <mergeCell ref="A15:B15"/>
    <mergeCell ref="A16:B16"/>
  </mergeCells>
  <hyperlinks>
    <hyperlink ref="B11" r:id="rId1"/>
  </hyperlinks>
  <pageMargins left="0.25" right="0.25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9"/>
  <sheetViews>
    <sheetView topLeftCell="A67" workbookViewId="0">
      <selection activeCell="B79" sqref="B79:B83"/>
    </sheetView>
  </sheetViews>
  <sheetFormatPr defaultRowHeight="15"/>
  <cols>
    <col min="1" max="1" width="40.140625" customWidth="1"/>
    <col min="2" max="2" width="57.7109375" customWidth="1"/>
  </cols>
  <sheetData>
    <row r="1" spans="1:2" ht="70.5" customHeight="1" thickBot="1">
      <c r="A1" s="302" t="s">
        <v>243</v>
      </c>
      <c r="B1" s="303"/>
    </row>
    <row r="2" spans="1:2" ht="75.75" thickTop="1">
      <c r="A2" s="45" t="s">
        <v>15</v>
      </c>
      <c r="B2" s="68" t="s">
        <v>16</v>
      </c>
    </row>
    <row r="3" spans="1:2">
      <c r="A3" s="47" t="s">
        <v>17</v>
      </c>
      <c r="B3" s="14">
        <v>7453019764</v>
      </c>
    </row>
    <row r="4" spans="1:2">
      <c r="A4" s="47" t="s">
        <v>18</v>
      </c>
      <c r="B4" s="14">
        <v>745301001</v>
      </c>
    </row>
    <row r="5" spans="1:2">
      <c r="A5" s="47" t="s">
        <v>60</v>
      </c>
      <c r="B5" s="14" t="s">
        <v>71</v>
      </c>
    </row>
    <row r="6" spans="1:2" ht="15.75" thickBot="1">
      <c r="A6" s="47" t="s">
        <v>194</v>
      </c>
      <c r="B6" s="69" t="s">
        <v>7</v>
      </c>
    </row>
    <row r="7" spans="1:2" ht="16.5" thickTop="1" thickBot="1">
      <c r="A7" s="50" t="s">
        <v>83</v>
      </c>
      <c r="B7" s="70" t="s">
        <v>64</v>
      </c>
    </row>
    <row r="8" spans="1:2" ht="15.75" thickTop="1">
      <c r="A8" s="71" t="s">
        <v>244</v>
      </c>
      <c r="B8" s="437">
        <v>1323.46</v>
      </c>
    </row>
    <row r="9" spans="1:2">
      <c r="A9" s="71" t="s">
        <v>92</v>
      </c>
      <c r="B9" s="72"/>
    </row>
    <row r="10" spans="1:2">
      <c r="A10" s="73" t="s">
        <v>245</v>
      </c>
      <c r="B10" s="72"/>
    </row>
    <row r="11" spans="1:2">
      <c r="A11" s="73" t="s">
        <v>246</v>
      </c>
      <c r="B11" s="72"/>
    </row>
    <row r="12" spans="1:2">
      <c r="A12" s="73" t="s">
        <v>247</v>
      </c>
      <c r="B12" s="72"/>
    </row>
    <row r="13" spans="1:2">
      <c r="A13" s="73" t="s">
        <v>97</v>
      </c>
      <c r="B13" s="72"/>
    </row>
    <row r="14" spans="1:2">
      <c r="A14" s="71" t="s">
        <v>248</v>
      </c>
      <c r="B14" s="72"/>
    </row>
    <row r="15" spans="1:2" ht="30">
      <c r="A15" s="73" t="s">
        <v>249</v>
      </c>
      <c r="B15" s="72"/>
    </row>
    <row r="16" spans="1:2" ht="45">
      <c r="A16" s="73" t="s">
        <v>250</v>
      </c>
      <c r="B16" s="72"/>
    </row>
    <row r="17" spans="1:2">
      <c r="A17" s="73" t="s">
        <v>251</v>
      </c>
      <c r="B17" s="72"/>
    </row>
    <row r="18" spans="1:2">
      <c r="A18" s="73" t="s">
        <v>97</v>
      </c>
      <c r="B18" s="72"/>
    </row>
    <row r="19" spans="1:2">
      <c r="A19" s="74" t="s">
        <v>104</v>
      </c>
      <c r="B19" s="75"/>
    </row>
    <row r="20" spans="1:2" ht="30">
      <c r="A20" s="73" t="s">
        <v>252</v>
      </c>
      <c r="B20" s="75"/>
    </row>
    <row r="21" spans="1:2">
      <c r="A21" s="73" t="s">
        <v>253</v>
      </c>
      <c r="B21" s="72"/>
    </row>
    <row r="22" spans="1:2">
      <c r="A22" s="73" t="s">
        <v>251</v>
      </c>
      <c r="B22" s="75"/>
    </row>
    <row r="23" spans="1:2">
      <c r="A23" s="73" t="s">
        <v>97</v>
      </c>
      <c r="B23" s="72"/>
    </row>
    <row r="24" spans="1:2">
      <c r="A24" s="74" t="s">
        <v>108</v>
      </c>
      <c r="B24" s="72"/>
    </row>
    <row r="25" spans="1:2" ht="30">
      <c r="A25" s="73" t="s">
        <v>254</v>
      </c>
      <c r="B25" s="72"/>
    </row>
    <row r="26" spans="1:2" ht="30">
      <c r="A26" s="73" t="s">
        <v>255</v>
      </c>
      <c r="B26" s="72"/>
    </row>
    <row r="27" spans="1:2">
      <c r="A27" s="73" t="s">
        <v>251</v>
      </c>
      <c r="B27" s="72"/>
    </row>
    <row r="28" spans="1:2">
      <c r="A28" s="73" t="s">
        <v>97</v>
      </c>
      <c r="B28" s="72"/>
    </row>
    <row r="29" spans="1:2">
      <c r="A29" s="71" t="s">
        <v>110</v>
      </c>
      <c r="B29" s="72"/>
    </row>
    <row r="30" spans="1:2" ht="30">
      <c r="A30" s="73" t="s">
        <v>256</v>
      </c>
      <c r="B30" s="72"/>
    </row>
    <row r="31" spans="1:2" ht="30">
      <c r="A31" s="73" t="s">
        <v>255</v>
      </c>
      <c r="B31" s="72"/>
    </row>
    <row r="32" spans="1:2">
      <c r="A32" s="73" t="s">
        <v>257</v>
      </c>
      <c r="B32" s="72"/>
    </row>
    <row r="33" spans="1:2">
      <c r="A33" s="73" t="s">
        <v>97</v>
      </c>
      <c r="B33" s="72"/>
    </row>
    <row r="34" spans="1:2">
      <c r="A34" s="71" t="s">
        <v>112</v>
      </c>
      <c r="B34" s="72"/>
    </row>
    <row r="35" spans="1:2">
      <c r="A35" s="73" t="s">
        <v>258</v>
      </c>
      <c r="B35" s="72"/>
    </row>
    <row r="36" spans="1:2" ht="30">
      <c r="A36" s="73" t="s">
        <v>259</v>
      </c>
      <c r="B36" s="72"/>
    </row>
    <row r="37" spans="1:2">
      <c r="A37" s="73" t="s">
        <v>260</v>
      </c>
      <c r="B37" s="72"/>
    </row>
    <row r="38" spans="1:2">
      <c r="A38" s="73" t="s">
        <v>97</v>
      </c>
      <c r="B38" s="72"/>
    </row>
    <row r="39" spans="1:2">
      <c r="A39" s="71" t="s">
        <v>261</v>
      </c>
      <c r="B39" s="72"/>
    </row>
    <row r="40" spans="1:2">
      <c r="A40" s="73" t="s">
        <v>262</v>
      </c>
      <c r="B40" s="72"/>
    </row>
    <row r="41" spans="1:2" ht="30">
      <c r="A41" s="73" t="s">
        <v>259</v>
      </c>
      <c r="B41" s="72"/>
    </row>
    <row r="42" spans="1:2">
      <c r="A42" s="73" t="s">
        <v>260</v>
      </c>
      <c r="B42" s="72"/>
    </row>
    <row r="43" spans="1:2">
      <c r="A43" s="73" t="s">
        <v>97</v>
      </c>
      <c r="B43" s="72"/>
    </row>
    <row r="44" spans="1:2">
      <c r="A44" s="71" t="s">
        <v>263</v>
      </c>
      <c r="B44" s="72"/>
    </row>
    <row r="45" spans="1:2" ht="30">
      <c r="A45" s="73" t="s">
        <v>264</v>
      </c>
      <c r="B45" s="72"/>
    </row>
    <row r="46" spans="1:2" ht="30">
      <c r="A46" s="73" t="s">
        <v>259</v>
      </c>
      <c r="B46" s="72"/>
    </row>
    <row r="47" spans="1:2">
      <c r="A47" s="73" t="s">
        <v>260</v>
      </c>
      <c r="B47" s="72"/>
    </row>
    <row r="48" spans="1:2">
      <c r="A48" s="73" t="s">
        <v>97</v>
      </c>
      <c r="B48" s="72"/>
    </row>
    <row r="49" spans="1:2">
      <c r="A49" s="71" t="s">
        <v>265</v>
      </c>
      <c r="B49" s="72"/>
    </row>
    <row r="50" spans="1:2">
      <c r="A50" s="73" t="s">
        <v>266</v>
      </c>
      <c r="B50" s="72"/>
    </row>
    <row r="51" spans="1:2" ht="30">
      <c r="A51" s="73" t="s">
        <v>259</v>
      </c>
      <c r="B51" s="72"/>
    </row>
    <row r="52" spans="1:2">
      <c r="A52" s="73" t="s">
        <v>260</v>
      </c>
      <c r="B52" s="72"/>
    </row>
    <row r="53" spans="1:2">
      <c r="A53" s="73" t="s">
        <v>97</v>
      </c>
      <c r="B53" s="72"/>
    </row>
    <row r="54" spans="1:2">
      <c r="A54" s="71" t="s">
        <v>267</v>
      </c>
      <c r="B54" s="72"/>
    </row>
    <row r="55" spans="1:2">
      <c r="A55" s="73" t="s">
        <v>268</v>
      </c>
      <c r="B55" s="72"/>
    </row>
    <row r="56" spans="1:2" ht="30">
      <c r="A56" s="73" t="s">
        <v>259</v>
      </c>
      <c r="B56" s="72"/>
    </row>
    <row r="57" spans="1:2">
      <c r="A57" s="73" t="s">
        <v>260</v>
      </c>
      <c r="B57" s="72"/>
    </row>
    <row r="58" spans="1:2">
      <c r="A58" s="73" t="s">
        <v>97</v>
      </c>
      <c r="B58" s="72"/>
    </row>
    <row r="59" spans="1:2">
      <c r="A59" s="71" t="s">
        <v>269</v>
      </c>
      <c r="B59" s="72"/>
    </row>
    <row r="60" spans="1:2">
      <c r="A60" s="73" t="s">
        <v>270</v>
      </c>
      <c r="B60" s="72"/>
    </row>
    <row r="61" spans="1:2" ht="30">
      <c r="A61" s="73" t="s">
        <v>259</v>
      </c>
      <c r="B61" s="72"/>
    </row>
    <row r="62" spans="1:2">
      <c r="A62" s="73" t="s">
        <v>260</v>
      </c>
      <c r="B62" s="72"/>
    </row>
    <row r="63" spans="1:2">
      <c r="A63" s="73" t="s">
        <v>97</v>
      </c>
      <c r="B63" s="72"/>
    </row>
    <row r="64" spans="1:2">
      <c r="A64" s="71" t="s">
        <v>271</v>
      </c>
      <c r="B64" s="72"/>
    </row>
    <row r="65" spans="1:2">
      <c r="A65" s="73" t="s">
        <v>272</v>
      </c>
      <c r="B65" s="72"/>
    </row>
    <row r="66" spans="1:2" ht="30">
      <c r="A66" s="73" t="s">
        <v>259</v>
      </c>
      <c r="B66" s="72"/>
    </row>
    <row r="67" spans="1:2">
      <c r="A67" s="73" t="s">
        <v>260</v>
      </c>
      <c r="B67" s="72"/>
    </row>
    <row r="68" spans="1:2">
      <c r="A68" s="73" t="s">
        <v>97</v>
      </c>
      <c r="B68" s="72"/>
    </row>
    <row r="69" spans="1:2">
      <c r="A69" s="71" t="s">
        <v>273</v>
      </c>
      <c r="B69" s="72"/>
    </row>
    <row r="70" spans="1:2">
      <c r="A70" s="73" t="s">
        <v>274</v>
      </c>
      <c r="B70" s="72"/>
    </row>
    <row r="71" spans="1:2" ht="30">
      <c r="A71" s="73" t="s">
        <v>259</v>
      </c>
      <c r="B71" s="72"/>
    </row>
    <row r="72" spans="1:2">
      <c r="A72" s="73" t="s">
        <v>260</v>
      </c>
      <c r="B72" s="72"/>
    </row>
    <row r="73" spans="1:2">
      <c r="A73" s="73" t="s">
        <v>97</v>
      </c>
      <c r="B73" s="72"/>
    </row>
    <row r="74" spans="1:2">
      <c r="A74" s="71" t="s">
        <v>275</v>
      </c>
      <c r="B74" s="72"/>
    </row>
    <row r="75" spans="1:2" ht="30">
      <c r="A75" s="73" t="s">
        <v>276</v>
      </c>
      <c r="B75" s="72"/>
    </row>
    <row r="76" spans="1:2" ht="30">
      <c r="A76" s="73" t="s">
        <v>259</v>
      </c>
      <c r="B76" s="72"/>
    </row>
    <row r="77" spans="1:2">
      <c r="A77" s="73" t="s">
        <v>260</v>
      </c>
      <c r="B77" s="72"/>
    </row>
    <row r="78" spans="1:2">
      <c r="A78" s="73" t="s">
        <v>97</v>
      </c>
      <c r="B78" s="72"/>
    </row>
    <row r="79" spans="1:2" ht="30">
      <c r="A79" s="71" t="s">
        <v>277</v>
      </c>
      <c r="B79" s="438"/>
    </row>
    <row r="80" spans="1:2" ht="30">
      <c r="A80" s="73" t="s">
        <v>278</v>
      </c>
      <c r="B80" s="439">
        <v>1323.46</v>
      </c>
    </row>
    <row r="81" spans="1:2">
      <c r="A81" s="73" t="s">
        <v>97</v>
      </c>
      <c r="B81" s="76" t="s">
        <v>284</v>
      </c>
    </row>
    <row r="82" spans="1:2" ht="30">
      <c r="A82" s="73" t="s">
        <v>279</v>
      </c>
      <c r="B82" s="58">
        <f>B80/B83</f>
        <v>3.8009707343691663</v>
      </c>
    </row>
    <row r="83" spans="1:2">
      <c r="A83" s="73" t="s">
        <v>280</v>
      </c>
      <c r="B83" s="439">
        <v>348.19</v>
      </c>
    </row>
    <row r="84" spans="1:2">
      <c r="A84" s="71" t="s">
        <v>281</v>
      </c>
      <c r="B84" s="77"/>
    </row>
    <row r="85" spans="1:2">
      <c r="A85" s="73" t="s">
        <v>282</v>
      </c>
      <c r="B85" s="72"/>
    </row>
    <row r="86" spans="1:2" ht="30">
      <c r="A86" s="73" t="s">
        <v>259</v>
      </c>
      <c r="B86" s="72"/>
    </row>
    <row r="87" spans="1:2">
      <c r="A87" s="73" t="s">
        <v>260</v>
      </c>
      <c r="B87" s="72"/>
    </row>
    <row r="88" spans="1:2" ht="15.75" thickBot="1">
      <c r="A88" s="73" t="s">
        <v>97</v>
      </c>
      <c r="B88" s="78"/>
    </row>
    <row r="89" spans="1:2" ht="33.75" customHeight="1">
      <c r="A89" s="79" t="s">
        <v>283</v>
      </c>
      <c r="B89" s="80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topLeftCell="A5" workbookViewId="0">
      <selection activeCell="P11" sqref="P11"/>
    </sheetView>
  </sheetViews>
  <sheetFormatPr defaultColWidth="8.7109375" defaultRowHeight="12.75"/>
  <cols>
    <col min="1" max="1" width="20" style="196" customWidth="1"/>
    <col min="2" max="2" width="10.5703125" style="196" customWidth="1"/>
    <col min="3" max="11" width="8.7109375" style="196"/>
    <col min="12" max="12" width="9.42578125" style="196" customWidth="1"/>
    <col min="13" max="14" width="9.85546875" style="196" customWidth="1"/>
    <col min="15" max="15" width="11.140625" style="196" customWidth="1"/>
    <col min="16" max="16384" width="8.7109375" style="196"/>
  </cols>
  <sheetData>
    <row r="1" spans="1:15">
      <c r="A1" s="193" t="s">
        <v>285</v>
      </c>
      <c r="B1" s="194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>
      <c r="A2" s="195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>
      <c r="A3" s="420" t="s">
        <v>286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197"/>
      <c r="M3" s="193"/>
      <c r="N3" s="193"/>
      <c r="O3" s="193"/>
    </row>
    <row r="4" spans="1:1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3"/>
      <c r="N4" s="193"/>
      <c r="O4" s="193"/>
    </row>
    <row r="5" spans="1:15">
      <c r="A5" s="420" t="s">
        <v>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197"/>
      <c r="M5" s="193"/>
      <c r="N5" s="193"/>
      <c r="O5" s="193"/>
    </row>
    <row r="6" spans="1:15">
      <c r="A6" s="195"/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15">
      <c r="A7" s="198" t="s">
        <v>63</v>
      </c>
      <c r="B7" s="199"/>
      <c r="C7" s="198" t="s">
        <v>287</v>
      </c>
      <c r="D7" s="200" t="s">
        <v>288</v>
      </c>
      <c r="E7" s="198" t="s">
        <v>289</v>
      </c>
      <c r="F7" s="200" t="s">
        <v>290</v>
      </c>
      <c r="G7" s="198" t="s">
        <v>291</v>
      </c>
      <c r="H7" s="200" t="s">
        <v>292</v>
      </c>
      <c r="I7" s="198" t="s">
        <v>293</v>
      </c>
      <c r="J7" s="200" t="s">
        <v>294</v>
      </c>
      <c r="K7" s="198" t="s">
        <v>295</v>
      </c>
      <c r="L7" s="200" t="s">
        <v>296</v>
      </c>
      <c r="M7" s="198" t="s">
        <v>297</v>
      </c>
      <c r="N7" s="200" t="s">
        <v>298</v>
      </c>
      <c r="O7" s="81" t="s">
        <v>299</v>
      </c>
    </row>
    <row r="8" spans="1:15" ht="25.5">
      <c r="A8" s="201" t="s">
        <v>300</v>
      </c>
      <c r="B8" s="199"/>
      <c r="C8" s="202"/>
      <c r="D8" s="203"/>
      <c r="E8" s="203"/>
      <c r="F8" s="202"/>
      <c r="G8" s="202"/>
      <c r="H8" s="202"/>
      <c r="I8" s="204"/>
      <c r="J8" s="202"/>
      <c r="K8" s="202"/>
      <c r="L8" s="202"/>
      <c r="M8" s="202"/>
      <c r="N8" s="202"/>
      <c r="O8" s="204"/>
    </row>
    <row r="9" spans="1:15">
      <c r="A9" s="205" t="s">
        <v>301</v>
      </c>
      <c r="B9" s="206" t="s">
        <v>302</v>
      </c>
      <c r="C9" s="207">
        <v>15120</v>
      </c>
      <c r="D9" s="207">
        <v>16800</v>
      </c>
      <c r="E9" s="207">
        <v>14700</v>
      </c>
      <c r="F9" s="207">
        <v>7560</v>
      </c>
      <c r="G9" s="208">
        <v>3360</v>
      </c>
      <c r="H9" s="208">
        <v>1260</v>
      </c>
      <c r="I9" s="208">
        <v>1260</v>
      </c>
      <c r="J9" s="208">
        <v>2100</v>
      </c>
      <c r="K9" s="208">
        <v>2280</v>
      </c>
      <c r="L9" s="207">
        <v>4860</v>
      </c>
      <c r="M9" s="207">
        <v>7800</v>
      </c>
      <c r="N9" s="207">
        <v>10800</v>
      </c>
      <c r="O9" s="82">
        <f>SUM(C9:N9)</f>
        <v>87900</v>
      </c>
    </row>
    <row r="10" spans="1:15">
      <c r="A10" s="209"/>
      <c r="B10" s="210"/>
      <c r="C10" s="211"/>
      <c r="D10" s="212"/>
      <c r="E10" s="211"/>
      <c r="F10" s="211"/>
      <c r="G10" s="213"/>
      <c r="H10" s="214"/>
      <c r="I10" s="213"/>
      <c r="J10" s="214"/>
      <c r="K10" s="213"/>
      <c r="L10" s="211"/>
      <c r="M10" s="211"/>
      <c r="N10" s="211"/>
      <c r="O10" s="83"/>
    </row>
    <row r="11" spans="1:15" ht="25.5">
      <c r="A11" s="215" t="s">
        <v>303</v>
      </c>
      <c r="B11" s="216" t="s">
        <v>304</v>
      </c>
      <c r="C11" s="217">
        <v>4.6069899999999997</v>
      </c>
      <c r="D11" s="218">
        <v>1.6600699999999999</v>
      </c>
      <c r="E11" s="217">
        <v>4.5017199999999997</v>
      </c>
      <c r="F11" s="217">
        <v>4.6362100000000002</v>
      </c>
      <c r="G11" s="219">
        <v>4.5897199999999998</v>
      </c>
      <c r="H11" s="219">
        <v>4.4745699999999999</v>
      </c>
      <c r="I11" s="219">
        <v>4.7155899999999997</v>
      </c>
      <c r="J11" s="219">
        <v>4.7781700000000003</v>
      </c>
      <c r="K11" s="219">
        <v>5.1024099999999999</v>
      </c>
      <c r="L11" s="91">
        <v>4.9405599999999996</v>
      </c>
      <c r="M11" s="91">
        <v>4.8850600000000002</v>
      </c>
      <c r="N11" s="91">
        <v>4.7705900000000003</v>
      </c>
      <c r="O11" s="220">
        <f>SUM(C11:N11)</f>
        <v>53.661659999999998</v>
      </c>
    </row>
    <row r="12" spans="1:15">
      <c r="A12" s="84"/>
      <c r="B12" s="221"/>
      <c r="C12" s="222"/>
      <c r="D12" s="222"/>
      <c r="E12" s="222"/>
      <c r="F12" s="222"/>
      <c r="G12" s="223"/>
      <c r="H12" s="224"/>
      <c r="I12" s="223"/>
      <c r="J12" s="224"/>
      <c r="K12" s="223"/>
      <c r="L12" s="222"/>
      <c r="M12" s="222"/>
      <c r="N12" s="222"/>
      <c r="O12" s="85"/>
    </row>
    <row r="13" spans="1:15" ht="25.5">
      <c r="A13" s="86" t="s">
        <v>305</v>
      </c>
      <c r="B13" s="225" t="s">
        <v>306</v>
      </c>
      <c r="C13" s="226">
        <f t="shared" ref="C13:N13" si="0">C9*C11</f>
        <v>69657.688799999989</v>
      </c>
      <c r="D13" s="226">
        <f t="shared" si="0"/>
        <v>27889.175999999999</v>
      </c>
      <c r="E13" s="226">
        <f t="shared" si="0"/>
        <v>66175.284</v>
      </c>
      <c r="F13" s="226">
        <f t="shared" si="0"/>
        <v>35049.747600000002</v>
      </c>
      <c r="G13" s="227">
        <f t="shared" si="0"/>
        <v>15421.459199999999</v>
      </c>
      <c r="H13" s="228">
        <f t="shared" si="0"/>
        <v>5637.9582</v>
      </c>
      <c r="I13" s="227">
        <f t="shared" si="0"/>
        <v>5941.6433999999999</v>
      </c>
      <c r="J13" s="228">
        <f t="shared" si="0"/>
        <v>10034.157000000001</v>
      </c>
      <c r="K13" s="227">
        <f t="shared" si="0"/>
        <v>11633.4948</v>
      </c>
      <c r="L13" s="226">
        <f t="shared" si="0"/>
        <v>24011.121599999999</v>
      </c>
      <c r="M13" s="226">
        <f t="shared" si="0"/>
        <v>38103.468000000001</v>
      </c>
      <c r="N13" s="226">
        <f t="shared" si="0"/>
        <v>51522.372000000003</v>
      </c>
      <c r="O13" s="87">
        <f>SUM(C13:N13)</f>
        <v>361077.57059999998</v>
      </c>
    </row>
    <row r="14" spans="1:15">
      <c r="A14" s="229"/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</row>
    <row r="15" spans="1:15">
      <c r="A15" s="229"/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230"/>
      <c r="O15" s="88">
        <f>O13/(O9)</f>
        <v>4.1078221911262798</v>
      </c>
    </row>
    <row r="16" spans="1:15">
      <c r="A16" s="229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15">
      <c r="A17" s="420" t="s">
        <v>307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197"/>
      <c r="M17" s="193"/>
      <c r="N17" s="193"/>
      <c r="O17" s="193"/>
    </row>
    <row r="18" spans="1:1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3"/>
      <c r="N18" s="193"/>
      <c r="O18" s="193"/>
    </row>
    <row r="19" spans="1:15">
      <c r="A19" s="420" t="s">
        <v>7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197"/>
      <c r="M19" s="193"/>
      <c r="N19" s="193"/>
      <c r="O19" s="193"/>
    </row>
    <row r="20" spans="1:15">
      <c r="A20" s="195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1:15">
      <c r="A21" s="198" t="s">
        <v>63</v>
      </c>
      <c r="B21" s="199"/>
      <c r="C21" s="231" t="s">
        <v>287</v>
      </c>
      <c r="D21" s="198" t="s">
        <v>288</v>
      </c>
      <c r="E21" s="231" t="s">
        <v>289</v>
      </c>
      <c r="F21" s="198" t="s">
        <v>290</v>
      </c>
      <c r="G21" s="198" t="s">
        <v>291</v>
      </c>
      <c r="H21" s="200" t="s">
        <v>292</v>
      </c>
      <c r="I21" s="198" t="s">
        <v>293</v>
      </c>
      <c r="J21" s="200" t="s">
        <v>294</v>
      </c>
      <c r="K21" s="198" t="s">
        <v>295</v>
      </c>
      <c r="L21" s="200" t="s">
        <v>296</v>
      </c>
      <c r="M21" s="231" t="s">
        <v>297</v>
      </c>
      <c r="N21" s="198" t="s">
        <v>298</v>
      </c>
      <c r="O21" s="81" t="s">
        <v>299</v>
      </c>
    </row>
    <row r="22" spans="1:15" ht="25.5">
      <c r="A22" s="201" t="s">
        <v>300</v>
      </c>
      <c r="B22" s="199"/>
      <c r="C22" s="202"/>
      <c r="D22" s="203"/>
      <c r="E22" s="203"/>
      <c r="F22" s="202"/>
      <c r="G22" s="202"/>
      <c r="H22" s="202"/>
      <c r="I22" s="204"/>
      <c r="J22" s="202"/>
      <c r="K22" s="202"/>
      <c r="L22" s="202"/>
      <c r="M22" s="202"/>
      <c r="N22" s="202"/>
      <c r="O22" s="204"/>
    </row>
    <row r="23" spans="1:15">
      <c r="A23" s="205" t="s">
        <v>301</v>
      </c>
      <c r="B23" s="206" t="s">
        <v>302</v>
      </c>
      <c r="C23" s="232">
        <v>33520</v>
      </c>
      <c r="D23" s="232">
        <v>34120</v>
      </c>
      <c r="E23" s="233">
        <v>36360</v>
      </c>
      <c r="F23" s="232">
        <v>26280</v>
      </c>
      <c r="G23" s="234">
        <v>19720</v>
      </c>
      <c r="H23" s="235">
        <v>10200</v>
      </c>
      <c r="I23" s="234">
        <v>12960</v>
      </c>
      <c r="J23" s="234">
        <v>13760</v>
      </c>
      <c r="K23" s="234">
        <v>11880</v>
      </c>
      <c r="L23" s="232">
        <v>19920</v>
      </c>
      <c r="M23" s="232">
        <v>20330</v>
      </c>
      <c r="N23" s="232">
        <v>21240</v>
      </c>
      <c r="O23" s="82">
        <f>SUM(C23:N23)</f>
        <v>260290</v>
      </c>
    </row>
    <row r="24" spans="1:15">
      <c r="A24" s="209"/>
      <c r="B24" s="210"/>
      <c r="C24" s="211"/>
      <c r="D24" s="212"/>
      <c r="E24" s="211"/>
      <c r="F24" s="211"/>
      <c r="G24" s="213"/>
      <c r="H24" s="214"/>
      <c r="I24" s="213"/>
      <c r="J24" s="214"/>
      <c r="K24" s="213"/>
      <c r="L24" s="211"/>
      <c r="M24" s="211"/>
      <c r="N24" s="211"/>
      <c r="O24" s="83"/>
    </row>
    <row r="25" spans="1:15" ht="25.5">
      <c r="A25" s="215" t="s">
        <v>303</v>
      </c>
      <c r="B25" s="216" t="s">
        <v>304</v>
      </c>
      <c r="C25" s="217">
        <v>4.6069899999999997</v>
      </c>
      <c r="D25" s="218">
        <v>1.6600699999999999</v>
      </c>
      <c r="E25" s="217">
        <v>4.5017199999999997</v>
      </c>
      <c r="F25" s="217">
        <v>4.6362100000000002</v>
      </c>
      <c r="G25" s="219">
        <v>4.5897199999999998</v>
      </c>
      <c r="H25" s="219">
        <v>4.4745699999999999</v>
      </c>
      <c r="I25" s="219">
        <v>4.7155899999999997</v>
      </c>
      <c r="J25" s="219">
        <v>4.7781700000000003</v>
      </c>
      <c r="K25" s="219">
        <v>5.1024099999999999</v>
      </c>
      <c r="L25" s="91">
        <v>4.9405599999999996</v>
      </c>
      <c r="M25" s="91">
        <v>4.8850600000000002</v>
      </c>
      <c r="N25" s="91">
        <v>4.7705900000000003</v>
      </c>
      <c r="O25" s="220">
        <f>SUM(C25:N25)</f>
        <v>53.661659999999998</v>
      </c>
    </row>
    <row r="26" spans="1:15">
      <c r="A26" s="84"/>
      <c r="B26" s="221"/>
      <c r="C26" s="222"/>
      <c r="D26" s="222"/>
      <c r="E26" s="222"/>
      <c r="F26" s="222"/>
      <c r="G26" s="223"/>
      <c r="H26" s="224"/>
      <c r="I26" s="223"/>
      <c r="J26" s="224"/>
      <c r="K26" s="223"/>
      <c r="L26" s="222"/>
      <c r="M26" s="222"/>
      <c r="N26" s="222"/>
      <c r="O26" s="85"/>
    </row>
    <row r="27" spans="1:15" ht="25.5">
      <c r="A27" s="86" t="s">
        <v>305</v>
      </c>
      <c r="B27" s="225" t="s">
        <v>306</v>
      </c>
      <c r="C27" s="226">
        <f t="shared" ref="C27:N27" si="1">C23*C25</f>
        <v>154426.30479999998</v>
      </c>
      <c r="D27" s="226">
        <f t="shared" si="1"/>
        <v>56641.588400000001</v>
      </c>
      <c r="E27" s="226">
        <f t="shared" si="1"/>
        <v>163682.5392</v>
      </c>
      <c r="F27" s="226">
        <f t="shared" si="1"/>
        <v>121839.59880000001</v>
      </c>
      <c r="G27" s="227">
        <f t="shared" si="1"/>
        <v>90509.278399999996</v>
      </c>
      <c r="H27" s="228">
        <f t="shared" si="1"/>
        <v>45640.614000000001</v>
      </c>
      <c r="I27" s="227">
        <f t="shared" si="1"/>
        <v>61114.046399999999</v>
      </c>
      <c r="J27" s="228">
        <f t="shared" si="1"/>
        <v>65747.619200000001</v>
      </c>
      <c r="K27" s="227">
        <f t="shared" si="1"/>
        <v>60616.630799999999</v>
      </c>
      <c r="L27" s="227">
        <f t="shared" si="1"/>
        <v>98415.955199999997</v>
      </c>
      <c r="M27" s="227">
        <f t="shared" si="1"/>
        <v>99313.269800000009</v>
      </c>
      <c r="N27" s="227">
        <f t="shared" si="1"/>
        <v>101327.3316</v>
      </c>
      <c r="O27" s="87">
        <f>SUM(C27:N27)</f>
        <v>1119274.7765999998</v>
      </c>
    </row>
    <row r="28" spans="1:15">
      <c r="A28" s="229"/>
      <c r="B28" s="194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</row>
    <row r="29" spans="1:15">
      <c r="A29" s="229"/>
      <c r="B29" s="194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230"/>
      <c r="O29" s="88">
        <f>O27/(O23)</f>
        <v>4.3001067140497131</v>
      </c>
    </row>
    <row r="30" spans="1:15">
      <c r="A30" s="229"/>
      <c r="B30" s="194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:15" ht="38.25">
      <c r="A31" s="89" t="s">
        <v>308</v>
      </c>
      <c r="B31" s="236" t="s">
        <v>306</v>
      </c>
      <c r="C31" s="237">
        <f>C27+C13</f>
        <v>224083.99359999999</v>
      </c>
      <c r="D31" s="237">
        <f>D27+D13</f>
        <v>84530.7644</v>
      </c>
      <c r="E31" s="237">
        <f>E27+E13</f>
        <v>229857.82319999998</v>
      </c>
      <c r="F31" s="237">
        <f t="shared" ref="F31" si="2">F26*F29</f>
        <v>0</v>
      </c>
      <c r="G31" s="238">
        <f t="shared" ref="G31:N31" si="3">G27+G13</f>
        <v>105930.73759999999</v>
      </c>
      <c r="H31" s="238">
        <f t="shared" si="3"/>
        <v>51278.572200000002</v>
      </c>
      <c r="I31" s="238">
        <f t="shared" si="3"/>
        <v>67055.689799999993</v>
      </c>
      <c r="J31" s="238">
        <f t="shared" si="3"/>
        <v>75781.776200000008</v>
      </c>
      <c r="K31" s="238">
        <f t="shared" si="3"/>
        <v>72250.125599999999</v>
      </c>
      <c r="L31" s="237">
        <f t="shared" si="3"/>
        <v>122427.0768</v>
      </c>
      <c r="M31" s="237">
        <f t="shared" si="3"/>
        <v>137416.7378</v>
      </c>
      <c r="N31" s="237">
        <f t="shared" si="3"/>
        <v>152849.70360000001</v>
      </c>
      <c r="O31" s="90">
        <f>SUM(C31:N31)</f>
        <v>1323463.0008</v>
      </c>
    </row>
  </sheetData>
  <mergeCells count="4">
    <mergeCell ref="A17:K17"/>
    <mergeCell ref="A19:K19"/>
    <mergeCell ref="A3:K3"/>
    <mergeCell ref="A5:K5"/>
  </mergeCells>
  <pageMargins left="0" right="0" top="0.74803149606299213" bottom="0.74803149606299213" header="0.31496062992125984" footer="0.31496062992125984"/>
  <pageSetup paperSize="9" scale="9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H17" sqref="H17"/>
    </sheetView>
  </sheetViews>
  <sheetFormatPr defaultRowHeight="15"/>
  <cols>
    <col min="1" max="1" width="8.28515625" customWidth="1"/>
    <col min="2" max="2" width="35.140625" customWidth="1"/>
    <col min="3" max="3" width="13.7109375" customWidth="1"/>
    <col min="4" max="4" width="22" customWidth="1"/>
    <col min="5" max="5" width="21.42578125" customWidth="1"/>
    <col min="6" max="6" width="28.42578125" customWidth="1"/>
  </cols>
  <sheetData>
    <row r="1" spans="1:6" ht="26.25">
      <c r="A1" s="92" t="s">
        <v>309</v>
      </c>
      <c r="B1" s="93"/>
      <c r="C1" s="93"/>
      <c r="D1" s="93"/>
      <c r="E1" s="93"/>
      <c r="F1" s="93"/>
    </row>
    <row r="2" spans="1:6">
      <c r="A2" s="93"/>
      <c r="B2" s="93"/>
      <c r="C2" s="93"/>
      <c r="D2" s="93"/>
      <c r="E2" s="93"/>
      <c r="F2" s="93"/>
    </row>
    <row r="3" spans="1:6">
      <c r="A3" s="427" t="s">
        <v>325</v>
      </c>
      <c r="B3" s="427"/>
      <c r="C3" s="427"/>
      <c r="D3" s="427"/>
      <c r="E3" s="427"/>
      <c r="F3" s="427"/>
    </row>
    <row r="4" spans="1:6">
      <c r="A4" s="94"/>
      <c r="B4" s="95"/>
      <c r="C4" s="95"/>
      <c r="D4" s="93"/>
      <c r="E4" s="93"/>
      <c r="F4" s="93"/>
    </row>
    <row r="5" spans="1:6">
      <c r="A5" s="428" t="s">
        <v>310</v>
      </c>
      <c r="B5" s="428" t="s">
        <v>311</v>
      </c>
      <c r="C5" s="428" t="s">
        <v>312</v>
      </c>
      <c r="D5" s="429" t="s">
        <v>324</v>
      </c>
      <c r="E5" s="429"/>
      <c r="F5" s="428"/>
    </row>
    <row r="6" spans="1:6">
      <c r="A6" s="428"/>
      <c r="B6" s="428"/>
      <c r="C6" s="428"/>
      <c r="D6" s="96" t="s">
        <v>313</v>
      </c>
      <c r="E6" s="96" t="s">
        <v>314</v>
      </c>
      <c r="F6" s="96" t="s">
        <v>315</v>
      </c>
    </row>
    <row r="7" spans="1:6">
      <c r="A7" s="97">
        <v>1</v>
      </c>
      <c r="B7" s="98" t="s">
        <v>316</v>
      </c>
      <c r="C7" s="97" t="s">
        <v>317</v>
      </c>
      <c r="D7" s="99" t="s">
        <v>318</v>
      </c>
      <c r="E7" s="100">
        <v>1</v>
      </c>
      <c r="F7" s="191">
        <v>355787.68</v>
      </c>
    </row>
    <row r="8" spans="1:6">
      <c r="A8" s="97">
        <v>2</v>
      </c>
      <c r="B8" s="98" t="s">
        <v>473</v>
      </c>
      <c r="C8" s="97" t="s">
        <v>317</v>
      </c>
      <c r="D8" s="99" t="s">
        <v>474</v>
      </c>
      <c r="E8" s="100">
        <v>1</v>
      </c>
      <c r="F8" s="192">
        <v>223211.26</v>
      </c>
    </row>
    <row r="9" spans="1:6">
      <c r="A9" s="97">
        <v>3</v>
      </c>
      <c r="B9" s="98" t="s">
        <v>319</v>
      </c>
      <c r="C9" s="101" t="s">
        <v>320</v>
      </c>
      <c r="D9" s="99" t="s">
        <v>318</v>
      </c>
      <c r="E9" s="100">
        <v>1</v>
      </c>
      <c r="F9" s="192">
        <v>275346.15999999997</v>
      </c>
    </row>
    <row r="10" spans="1:6">
      <c r="A10" s="421" t="s">
        <v>321</v>
      </c>
      <c r="B10" s="430"/>
      <c r="C10" s="431"/>
      <c r="D10" s="102"/>
      <c r="E10" s="103"/>
      <c r="F10" s="104">
        <f>SUM(F7:F9)</f>
        <v>854345.09999999986</v>
      </c>
    </row>
    <row r="11" spans="1:6">
      <c r="A11" s="421" t="s">
        <v>322</v>
      </c>
      <c r="B11" s="422"/>
      <c r="C11" s="423"/>
      <c r="D11" s="102"/>
      <c r="E11" s="103"/>
      <c r="F11" s="104">
        <f>F10*0.302</f>
        <v>258012.22019999995</v>
      </c>
    </row>
    <row r="12" spans="1:6">
      <c r="A12" s="424" t="s">
        <v>323</v>
      </c>
      <c r="B12" s="425"/>
      <c r="C12" s="426"/>
      <c r="D12" s="105"/>
      <c r="E12" s="105"/>
      <c r="F12" s="106">
        <f>F10+F11</f>
        <v>1112357.3201999997</v>
      </c>
    </row>
  </sheetData>
  <mergeCells count="8">
    <mergeCell ref="A11:C11"/>
    <mergeCell ref="A12:C12"/>
    <mergeCell ref="A3:F3"/>
    <mergeCell ref="A5:A6"/>
    <mergeCell ref="B5:B6"/>
    <mergeCell ref="C5:C6"/>
    <mergeCell ref="D5:F5"/>
    <mergeCell ref="A10:C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G29" sqref="G28:G29"/>
    </sheetView>
  </sheetViews>
  <sheetFormatPr defaultRowHeight="15"/>
  <cols>
    <col min="1" max="1" width="23.7109375" customWidth="1"/>
    <col min="2" max="2" width="29.85546875" customWidth="1"/>
    <col min="3" max="3" width="15" customWidth="1"/>
    <col min="4" max="4" width="46.140625" customWidth="1"/>
  </cols>
  <sheetData>
    <row r="1" spans="1:4">
      <c r="A1" s="432" t="s">
        <v>139</v>
      </c>
      <c r="B1" s="432"/>
      <c r="C1" s="432"/>
      <c r="D1" s="432"/>
    </row>
    <row r="2" spans="1:4">
      <c r="A2" s="107"/>
      <c r="B2" s="107"/>
      <c r="C2" s="107"/>
    </row>
    <row r="3" spans="1:4">
      <c r="A3" s="433" t="s">
        <v>7</v>
      </c>
      <c r="B3" s="433"/>
      <c r="C3" s="433"/>
      <c r="D3" s="433"/>
    </row>
    <row r="5" spans="1:4">
      <c r="A5" s="108" t="s">
        <v>326</v>
      </c>
      <c r="B5" s="108" t="s">
        <v>327</v>
      </c>
      <c r="C5" s="108" t="s">
        <v>328</v>
      </c>
      <c r="D5" s="108" t="s">
        <v>329</v>
      </c>
    </row>
    <row r="6" spans="1:4" ht="25.5">
      <c r="A6" s="109" t="s">
        <v>484</v>
      </c>
      <c r="B6" s="110" t="s">
        <v>331</v>
      </c>
      <c r="C6" s="113">
        <v>5545</v>
      </c>
      <c r="D6" s="111" t="s">
        <v>332</v>
      </c>
    </row>
    <row r="7" spans="1:4" ht="25.5">
      <c r="A7" s="109" t="s">
        <v>484</v>
      </c>
      <c r="B7" s="110" t="s">
        <v>333</v>
      </c>
      <c r="C7" s="113">
        <v>5545</v>
      </c>
      <c r="D7" s="111" t="s">
        <v>332</v>
      </c>
    </row>
    <row r="8" spans="1:4" ht="25.5">
      <c r="A8" s="109" t="s">
        <v>484</v>
      </c>
      <c r="B8" s="110" t="s">
        <v>334</v>
      </c>
      <c r="C8" s="113">
        <v>5545</v>
      </c>
      <c r="D8" s="111" t="s">
        <v>332</v>
      </c>
    </row>
    <row r="9" spans="1:4" ht="25.5">
      <c r="A9" s="109" t="s">
        <v>484</v>
      </c>
      <c r="B9" s="110" t="s">
        <v>335</v>
      </c>
      <c r="C9" s="113">
        <v>5545</v>
      </c>
      <c r="D9" s="111" t="s">
        <v>332</v>
      </c>
    </row>
    <row r="10" spans="1:4" ht="25.5">
      <c r="A10" s="109" t="s">
        <v>484</v>
      </c>
      <c r="B10" s="110" t="s">
        <v>336</v>
      </c>
      <c r="C10" s="113">
        <v>5545</v>
      </c>
      <c r="D10" s="111" t="s">
        <v>332</v>
      </c>
    </row>
    <row r="11" spans="1:4" ht="25.5">
      <c r="A11" s="109" t="s">
        <v>484</v>
      </c>
      <c r="B11" s="110" t="s">
        <v>337</v>
      </c>
      <c r="C11" s="113">
        <v>5545</v>
      </c>
      <c r="D11" s="111" t="s">
        <v>332</v>
      </c>
    </row>
    <row r="12" spans="1:4" ht="25.5">
      <c r="A12" s="109" t="s">
        <v>484</v>
      </c>
      <c r="B12" s="110" t="s">
        <v>338</v>
      </c>
      <c r="C12" s="113">
        <v>5545</v>
      </c>
      <c r="D12" s="111" t="s">
        <v>332</v>
      </c>
    </row>
    <row r="13" spans="1:4" ht="25.5">
      <c r="A13" s="109" t="s">
        <v>484</v>
      </c>
      <c r="B13" s="110" t="s">
        <v>339</v>
      </c>
      <c r="C13" s="113">
        <v>5545</v>
      </c>
      <c r="D13" s="111" t="s">
        <v>332</v>
      </c>
    </row>
    <row r="14" spans="1:4" ht="25.5">
      <c r="A14" s="109" t="s">
        <v>484</v>
      </c>
      <c r="B14" s="110" t="s">
        <v>340</v>
      </c>
      <c r="C14" s="113">
        <v>5545</v>
      </c>
      <c r="D14" s="111" t="s">
        <v>332</v>
      </c>
    </row>
    <row r="15" spans="1:4" ht="25.5">
      <c r="A15" s="109" t="s">
        <v>484</v>
      </c>
      <c r="B15" s="110" t="s">
        <v>341</v>
      </c>
      <c r="C15" s="113">
        <v>5545</v>
      </c>
      <c r="D15" s="111" t="s">
        <v>332</v>
      </c>
    </row>
    <row r="16" spans="1:4" ht="25.5">
      <c r="A16" s="109" t="s">
        <v>484</v>
      </c>
      <c r="B16" s="110" t="s">
        <v>343</v>
      </c>
      <c r="C16" s="113">
        <v>5545</v>
      </c>
      <c r="D16" s="111" t="s">
        <v>332</v>
      </c>
    </row>
    <row r="17" spans="1:4" ht="25.5">
      <c r="A17" s="109" t="s">
        <v>484</v>
      </c>
      <c r="B17" s="110" t="s">
        <v>342</v>
      </c>
      <c r="C17" s="113">
        <v>5545</v>
      </c>
      <c r="D17" s="111" t="s">
        <v>332</v>
      </c>
    </row>
    <row r="18" spans="1:4">
      <c r="A18" s="190" t="s">
        <v>330</v>
      </c>
      <c r="B18" s="110"/>
      <c r="C18" s="189">
        <f>SUM(C7+C8+C9+C10+C11+C12+C13+C14+C15+C16+C17+C6)</f>
        <v>66540</v>
      </c>
      <c r="D18" s="112"/>
    </row>
  </sheetData>
  <mergeCells count="2">
    <mergeCell ref="A1:D1"/>
    <mergeCell ref="A3:D3"/>
  </mergeCells>
  <pageMargins left="0.70866141732283472" right="0.70866141732283472" top="0" bottom="0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>
      <selection activeCell="I11" sqref="I11"/>
    </sheetView>
  </sheetViews>
  <sheetFormatPr defaultRowHeight="15"/>
  <cols>
    <col min="1" max="1" width="23.42578125" customWidth="1"/>
    <col min="2" max="2" width="25.140625" customWidth="1"/>
    <col min="3" max="3" width="14.85546875" customWidth="1"/>
    <col min="4" max="4" width="15.7109375" customWidth="1"/>
    <col min="5" max="5" width="17.42578125" customWidth="1"/>
    <col min="6" max="6" width="23.140625" customWidth="1"/>
    <col min="7" max="7" width="9.7109375" customWidth="1"/>
  </cols>
  <sheetData>
    <row r="2" spans="1:6" ht="52.5" customHeight="1">
      <c r="A2" s="434" t="s">
        <v>361</v>
      </c>
      <c r="B2" s="434"/>
      <c r="C2" s="434"/>
      <c r="D2" s="434"/>
      <c r="E2" s="434"/>
      <c r="F2" s="434"/>
    </row>
    <row r="4" spans="1:6" ht="30">
      <c r="A4" s="114" t="s">
        <v>344</v>
      </c>
      <c r="B4" s="119" t="s">
        <v>362</v>
      </c>
      <c r="C4" s="119" t="s">
        <v>345</v>
      </c>
      <c r="D4" s="114" t="s">
        <v>346</v>
      </c>
      <c r="E4" s="114" t="s">
        <v>347</v>
      </c>
      <c r="F4" s="115" t="s">
        <v>348</v>
      </c>
    </row>
    <row r="5" spans="1:6">
      <c r="A5" s="118" t="s">
        <v>349</v>
      </c>
      <c r="B5" s="120" t="s">
        <v>363</v>
      </c>
      <c r="C5" s="120">
        <v>912</v>
      </c>
      <c r="D5" s="121">
        <v>149.63999999999999</v>
      </c>
      <c r="E5" s="122">
        <f t="shared" ref="E5:E21" si="0">D5*C5</f>
        <v>136471.67999999999</v>
      </c>
      <c r="F5" s="122">
        <f t="shared" ref="F5:F21" si="1">E5*1.18</f>
        <v>161036.58239999998</v>
      </c>
    </row>
    <row r="6" spans="1:6">
      <c r="A6" s="118" t="s">
        <v>350</v>
      </c>
      <c r="B6" s="120" t="s">
        <v>364</v>
      </c>
      <c r="C6" s="120">
        <v>991</v>
      </c>
      <c r="D6" s="121">
        <v>149.63999999999999</v>
      </c>
      <c r="E6" s="122">
        <f t="shared" si="0"/>
        <v>148293.24</v>
      </c>
      <c r="F6" s="122">
        <f t="shared" si="1"/>
        <v>174986.02319999997</v>
      </c>
    </row>
    <row r="7" spans="1:6">
      <c r="A7" s="118" t="s">
        <v>351</v>
      </c>
      <c r="B7" s="120" t="s">
        <v>365</v>
      </c>
      <c r="C7" s="120">
        <v>752.40700000000004</v>
      </c>
      <c r="D7" s="121">
        <v>149.63999999999999</v>
      </c>
      <c r="E7" s="122">
        <f t="shared" si="0"/>
        <v>112590.18347999999</v>
      </c>
      <c r="F7" s="122">
        <v>132856.41</v>
      </c>
    </row>
    <row r="8" spans="1:6">
      <c r="A8" s="118" t="s">
        <v>352</v>
      </c>
      <c r="B8" s="120" t="s">
        <v>366</v>
      </c>
      <c r="C8" s="120">
        <v>686.08399999999995</v>
      </c>
      <c r="D8" s="121">
        <v>149.63999999999999</v>
      </c>
      <c r="E8" s="122">
        <f t="shared" si="0"/>
        <v>102665.60975999998</v>
      </c>
      <c r="F8" s="122">
        <f t="shared" si="1"/>
        <v>121145.41951679997</v>
      </c>
    </row>
    <row r="9" spans="1:6">
      <c r="A9" s="118" t="s">
        <v>353</v>
      </c>
      <c r="B9" s="120" t="s">
        <v>367</v>
      </c>
      <c r="C9" s="120">
        <v>335.09199999999998</v>
      </c>
      <c r="D9" s="121">
        <v>149.63999999999999</v>
      </c>
      <c r="E9" s="122">
        <f t="shared" si="0"/>
        <v>50143.16687999999</v>
      </c>
      <c r="F9" s="122">
        <f t="shared" si="1"/>
        <v>59168.936918399988</v>
      </c>
    </row>
    <row r="10" spans="1:6">
      <c r="A10" s="118" t="s">
        <v>354</v>
      </c>
      <c r="B10" s="120" t="s">
        <v>368</v>
      </c>
      <c r="C10" s="120">
        <v>295.16300000000001</v>
      </c>
      <c r="D10" s="121">
        <v>149.63999999999999</v>
      </c>
      <c r="E10" s="122">
        <f t="shared" si="0"/>
        <v>44168.191319999998</v>
      </c>
      <c r="F10" s="122">
        <v>52118.46</v>
      </c>
    </row>
    <row r="11" spans="1:6">
      <c r="A11" s="116" t="s">
        <v>475</v>
      </c>
      <c r="B11" s="120" t="s">
        <v>479</v>
      </c>
      <c r="C11" s="120">
        <v>-222.66499999999999</v>
      </c>
      <c r="D11" s="121">
        <v>149.63999999999999</v>
      </c>
      <c r="E11" s="122">
        <v>-33319.589999999997</v>
      </c>
      <c r="F11" s="122">
        <v>-39317.11</v>
      </c>
    </row>
    <row r="12" spans="1:6">
      <c r="A12" s="118" t="s">
        <v>355</v>
      </c>
      <c r="B12" s="120" t="s">
        <v>369</v>
      </c>
      <c r="C12" s="120">
        <v>23.806999999999999</v>
      </c>
      <c r="D12" s="121">
        <v>154.77000000000001</v>
      </c>
      <c r="E12" s="122">
        <f t="shared" si="0"/>
        <v>3684.6093900000001</v>
      </c>
      <c r="F12" s="122">
        <f t="shared" si="1"/>
        <v>4347.8390801999994</v>
      </c>
    </row>
    <row r="13" spans="1:6">
      <c r="A13" s="116" t="s">
        <v>476</v>
      </c>
      <c r="B13" s="120" t="s">
        <v>480</v>
      </c>
      <c r="C13" s="120">
        <v>-0.216</v>
      </c>
      <c r="D13" s="121">
        <v>154.77000000000001</v>
      </c>
      <c r="E13" s="122">
        <f t="shared" si="0"/>
        <v>-33.430320000000002</v>
      </c>
      <c r="F13" s="122">
        <v>-39.450000000000003</v>
      </c>
    </row>
    <row r="14" spans="1:6">
      <c r="A14" s="118" t="s">
        <v>356</v>
      </c>
      <c r="B14" s="120" t="s">
        <v>370</v>
      </c>
      <c r="C14" s="120">
        <v>60.220100000000002</v>
      </c>
      <c r="D14" s="121">
        <v>154.77000000000001</v>
      </c>
      <c r="E14" s="122">
        <f t="shared" si="0"/>
        <v>9320.2648770000014</v>
      </c>
      <c r="F14" s="122">
        <f t="shared" si="1"/>
        <v>10997.91255486</v>
      </c>
    </row>
    <row r="15" spans="1:6">
      <c r="A15" s="116" t="s">
        <v>470</v>
      </c>
      <c r="B15" s="120" t="s">
        <v>481</v>
      </c>
      <c r="C15" s="120">
        <v>-0.311</v>
      </c>
      <c r="D15" s="121">
        <v>154.77000000000001</v>
      </c>
      <c r="E15" s="122">
        <f t="shared" si="0"/>
        <v>-48.133470000000003</v>
      </c>
      <c r="F15" s="122">
        <v>-56.8</v>
      </c>
    </row>
    <row r="16" spans="1:6">
      <c r="A16" s="118" t="s">
        <v>357</v>
      </c>
      <c r="B16" s="120" t="s">
        <v>371</v>
      </c>
      <c r="C16" s="120">
        <v>734.33079999999995</v>
      </c>
      <c r="D16" s="121">
        <v>154.77000000000001</v>
      </c>
      <c r="E16" s="122">
        <f t="shared" si="0"/>
        <v>113652.377916</v>
      </c>
      <c r="F16" s="122">
        <f t="shared" si="1"/>
        <v>134109.80594088</v>
      </c>
    </row>
    <row r="17" spans="1:6">
      <c r="A17" s="116" t="s">
        <v>477</v>
      </c>
      <c r="B17" s="120" t="s">
        <v>482</v>
      </c>
      <c r="C17" s="120">
        <v>-0.66500000000000004</v>
      </c>
      <c r="D17" s="121">
        <v>154.77000000000001</v>
      </c>
      <c r="E17" s="122">
        <f t="shared" si="0"/>
        <v>-102.92205000000001</v>
      </c>
      <c r="F17" s="122">
        <v>-121.45</v>
      </c>
    </row>
    <row r="18" spans="1:6">
      <c r="A18" s="118" t="s">
        <v>358</v>
      </c>
      <c r="B18" s="120" t="s">
        <v>372</v>
      </c>
      <c r="C18" s="120">
        <v>332.96300000000002</v>
      </c>
      <c r="D18" s="121">
        <v>154.77000000000001</v>
      </c>
      <c r="E18" s="122">
        <f t="shared" si="0"/>
        <v>51532.68351000001</v>
      </c>
      <c r="F18" s="122">
        <f t="shared" si="1"/>
        <v>60808.566541800006</v>
      </c>
    </row>
    <row r="19" spans="1:6">
      <c r="A19" s="116" t="s">
        <v>478</v>
      </c>
      <c r="B19" s="120" t="s">
        <v>471</v>
      </c>
      <c r="C19" s="188">
        <v>-0.312</v>
      </c>
      <c r="D19" s="121">
        <v>154.77000000000001</v>
      </c>
      <c r="E19" s="122">
        <f t="shared" si="0"/>
        <v>-48.288240000000002</v>
      </c>
      <c r="F19" s="122">
        <v>-56.98</v>
      </c>
    </row>
    <row r="20" spans="1:6">
      <c r="A20" s="116" t="s">
        <v>359</v>
      </c>
      <c r="B20" s="120" t="s">
        <v>468</v>
      </c>
      <c r="C20" s="185">
        <v>702.12190399999997</v>
      </c>
      <c r="D20" s="121">
        <v>154.77000000000001</v>
      </c>
      <c r="E20" s="122">
        <f t="shared" si="0"/>
        <v>108667.40708208</v>
      </c>
      <c r="F20" s="122">
        <f t="shared" si="1"/>
        <v>128227.54035685438</v>
      </c>
    </row>
    <row r="21" spans="1:6">
      <c r="A21" s="116" t="s">
        <v>360</v>
      </c>
      <c r="B21" s="120" t="s">
        <v>469</v>
      </c>
      <c r="C21" s="186">
        <v>979.84699999999998</v>
      </c>
      <c r="D21" s="121">
        <v>154.77000000000001</v>
      </c>
      <c r="E21" s="122">
        <f t="shared" si="0"/>
        <v>151650.92019</v>
      </c>
      <c r="F21" s="122">
        <f t="shared" si="1"/>
        <v>178948.08582419998</v>
      </c>
    </row>
    <row r="22" spans="1:6">
      <c r="A22" s="117" t="s">
        <v>483</v>
      </c>
      <c r="B22" s="123"/>
      <c r="C22" s="124">
        <f>SUM(C5:C21)</f>
        <v>6580.8668039999993</v>
      </c>
      <c r="D22" s="124"/>
      <c r="E22" s="124">
        <f>SUM(E5:E21)</f>
        <v>999287.97032507986</v>
      </c>
      <c r="F22" s="124">
        <f>SUM(F5:F21)</f>
        <v>1179159.7923339943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8" workbookViewId="0">
      <selection activeCell="C20" sqref="C20"/>
    </sheetView>
  </sheetViews>
  <sheetFormatPr defaultRowHeight="15"/>
  <cols>
    <col min="1" max="1" width="12.28515625" customWidth="1"/>
    <col min="2" max="2" width="17.85546875" customWidth="1"/>
    <col min="3" max="3" width="28.85546875" customWidth="1"/>
    <col min="4" max="4" width="7.85546875" customWidth="1"/>
    <col min="5" max="5" width="6.5703125" customWidth="1"/>
    <col min="6" max="6" width="7" customWidth="1"/>
    <col min="7" max="7" width="7.7109375" customWidth="1"/>
  </cols>
  <sheetData>
    <row r="1" spans="1:8">
      <c r="A1" s="241" t="s">
        <v>13</v>
      </c>
      <c r="B1" s="241"/>
      <c r="C1" s="241"/>
      <c r="D1" s="241"/>
      <c r="E1" s="241"/>
      <c r="F1" s="241"/>
      <c r="G1" s="241"/>
      <c r="H1" s="241"/>
    </row>
    <row r="2" spans="1:8" ht="27.75" customHeight="1">
      <c r="A2" s="241"/>
      <c r="B2" s="241"/>
      <c r="C2" s="241"/>
      <c r="D2" s="241"/>
      <c r="E2" s="241"/>
      <c r="F2" s="241"/>
      <c r="G2" s="241"/>
      <c r="H2" s="241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9.75" customHeight="1">
      <c r="A4" s="242" t="s">
        <v>14</v>
      </c>
      <c r="B4" s="242"/>
      <c r="C4" s="242"/>
      <c r="D4" s="242"/>
      <c r="E4" s="242"/>
      <c r="F4" s="242"/>
      <c r="G4" s="242"/>
      <c r="H4" s="242"/>
    </row>
    <row r="5" spans="1:8" ht="15.75" thickBot="1"/>
    <row r="6" spans="1:8" ht="40.5" customHeight="1" thickTop="1">
      <c r="A6" s="243" t="s">
        <v>15</v>
      </c>
      <c r="B6" s="244"/>
      <c r="C6" s="245" t="s">
        <v>16</v>
      </c>
      <c r="D6" s="246"/>
      <c r="E6" s="246"/>
      <c r="F6" s="246"/>
      <c r="G6" s="246"/>
      <c r="H6" s="247"/>
    </row>
    <row r="7" spans="1:8">
      <c r="A7" s="248" t="s">
        <v>17</v>
      </c>
      <c r="B7" s="249"/>
      <c r="C7" s="250">
        <v>7453019764</v>
      </c>
      <c r="D7" s="250"/>
      <c r="E7" s="250"/>
      <c r="F7" s="250"/>
      <c r="G7" s="250"/>
      <c r="H7" s="251"/>
    </row>
    <row r="8" spans="1:8">
      <c r="A8" s="248" t="s">
        <v>18</v>
      </c>
      <c r="B8" s="249"/>
      <c r="C8" s="250">
        <v>745301001</v>
      </c>
      <c r="D8" s="250"/>
      <c r="E8" s="250"/>
      <c r="F8" s="250"/>
      <c r="G8" s="250"/>
      <c r="H8" s="251"/>
    </row>
    <row r="9" spans="1:8" ht="15.75" thickBot="1">
      <c r="A9" s="252" t="s">
        <v>19</v>
      </c>
      <c r="B9" s="253"/>
      <c r="C9" s="250" t="s">
        <v>20</v>
      </c>
      <c r="D9" s="250"/>
      <c r="E9" s="250"/>
      <c r="F9" s="250"/>
      <c r="G9" s="250"/>
      <c r="H9" s="251"/>
    </row>
    <row r="10" spans="1:8" ht="15.75" thickTop="1">
      <c r="A10" s="254" t="s">
        <v>21</v>
      </c>
      <c r="B10" s="255"/>
      <c r="C10" s="258" t="s">
        <v>53</v>
      </c>
      <c r="D10" s="259"/>
      <c r="E10" s="259"/>
      <c r="F10" s="259"/>
      <c r="G10" s="259"/>
      <c r="H10" s="260"/>
    </row>
    <row r="11" spans="1:8" ht="30" customHeight="1">
      <c r="A11" s="256"/>
      <c r="B11" s="257"/>
      <c r="C11" s="261"/>
      <c r="D11" s="262"/>
      <c r="E11" s="262"/>
      <c r="F11" s="262"/>
      <c r="G11" s="262"/>
      <c r="H11" s="263"/>
    </row>
    <row r="12" spans="1:8" ht="40.5" customHeight="1">
      <c r="A12" s="256" t="s">
        <v>22</v>
      </c>
      <c r="B12" s="257"/>
      <c r="C12" s="265" t="s">
        <v>23</v>
      </c>
      <c r="D12" s="266"/>
      <c r="E12" s="266"/>
      <c r="F12" s="266"/>
      <c r="G12" s="266"/>
      <c r="H12" s="267"/>
    </row>
    <row r="13" spans="1:8" ht="18.75" customHeight="1">
      <c r="A13" s="256" t="s">
        <v>24</v>
      </c>
      <c r="B13" s="257"/>
      <c r="C13" s="268" t="s">
        <v>54</v>
      </c>
      <c r="D13" s="268"/>
      <c r="E13" s="268"/>
      <c r="F13" s="268"/>
      <c r="G13" s="268"/>
      <c r="H13" s="269"/>
    </row>
    <row r="14" spans="1:8" ht="22.5" customHeight="1" thickBot="1">
      <c r="A14" s="270" t="s">
        <v>25</v>
      </c>
      <c r="B14" s="271"/>
      <c r="C14" s="272" t="s">
        <v>26</v>
      </c>
      <c r="D14" s="272"/>
      <c r="E14" s="272"/>
      <c r="F14" s="272"/>
      <c r="G14" s="272"/>
      <c r="H14" s="273"/>
    </row>
    <row r="15" spans="1:8" ht="98.25" customHeight="1" thickTop="1" thickBot="1">
      <c r="A15" s="274" t="s">
        <v>55</v>
      </c>
      <c r="B15" s="275"/>
      <c r="C15" s="275"/>
      <c r="D15" s="275"/>
      <c r="E15" s="275"/>
      <c r="F15" s="275"/>
      <c r="G15" s="275"/>
      <c r="H15" s="276"/>
    </row>
    <row r="16" spans="1:8" ht="16.5" thickTop="1" thickBot="1">
      <c r="A16" s="277" t="s">
        <v>27</v>
      </c>
      <c r="B16" s="277"/>
      <c r="C16" s="277" t="s">
        <v>28</v>
      </c>
      <c r="D16" s="277" t="s">
        <v>29</v>
      </c>
      <c r="E16" s="277"/>
      <c r="F16" s="277"/>
      <c r="G16" s="277"/>
      <c r="H16" s="277" t="s">
        <v>30</v>
      </c>
    </row>
    <row r="17" spans="1:8" ht="46.5" thickTop="1" thickBot="1">
      <c r="A17" s="277"/>
      <c r="B17" s="277"/>
      <c r="C17" s="277"/>
      <c r="D17" s="2" t="s">
        <v>31</v>
      </c>
      <c r="E17" s="2" t="s">
        <v>32</v>
      </c>
      <c r="F17" s="2" t="s">
        <v>33</v>
      </c>
      <c r="G17" s="2" t="s">
        <v>34</v>
      </c>
      <c r="H17" s="277"/>
    </row>
    <row r="18" spans="1:8" ht="50.25" customHeight="1" thickTop="1" thickBot="1">
      <c r="A18" s="264" t="s">
        <v>35</v>
      </c>
      <c r="B18" s="3" t="s">
        <v>36</v>
      </c>
      <c r="C18" s="4"/>
      <c r="D18" s="5"/>
      <c r="E18" s="5"/>
      <c r="F18" s="5"/>
      <c r="G18" s="5"/>
      <c r="H18" s="6"/>
    </row>
    <row r="19" spans="1:8" ht="16.5" thickTop="1" thickBot="1">
      <c r="A19" s="264"/>
      <c r="B19" s="7" t="s">
        <v>37</v>
      </c>
      <c r="C19" s="2"/>
      <c r="D19" s="8"/>
      <c r="E19" s="8"/>
      <c r="F19" s="8"/>
      <c r="G19" s="8"/>
      <c r="H19" s="5"/>
    </row>
    <row r="20" spans="1:8" ht="236.25" customHeight="1" thickTop="1" thickBot="1">
      <c r="A20" s="278" t="s">
        <v>56</v>
      </c>
      <c r="B20" s="3" t="s">
        <v>36</v>
      </c>
      <c r="C20" s="4" t="s">
        <v>57</v>
      </c>
      <c r="D20" s="8"/>
      <c r="E20" s="8"/>
      <c r="F20" s="8"/>
      <c r="G20" s="8"/>
      <c r="H20" s="5"/>
    </row>
    <row r="21" spans="1:8" ht="31.5" thickTop="1" thickBot="1">
      <c r="A21" s="279"/>
      <c r="B21" s="3" t="s">
        <v>37</v>
      </c>
      <c r="C21" s="2"/>
      <c r="D21" s="8"/>
      <c r="E21" s="8"/>
      <c r="F21" s="8"/>
      <c r="G21" s="8"/>
      <c r="H21" s="5"/>
    </row>
    <row r="22" spans="1:8" ht="16.5" thickTop="1" thickBot="1">
      <c r="A22" s="274" t="s">
        <v>39</v>
      </c>
      <c r="B22" s="275"/>
      <c r="C22" s="275"/>
      <c r="D22" s="275"/>
      <c r="E22" s="275"/>
      <c r="F22" s="275"/>
      <c r="G22" s="275"/>
      <c r="H22" s="276"/>
    </row>
    <row r="23" spans="1:8" ht="31.5" thickTop="1" thickBot="1">
      <c r="A23" s="264" t="s">
        <v>35</v>
      </c>
      <c r="B23" s="3" t="s">
        <v>40</v>
      </c>
      <c r="C23" s="9"/>
      <c r="D23" s="5"/>
      <c r="E23" s="5"/>
      <c r="F23" s="5"/>
      <c r="G23" s="5"/>
      <c r="H23" s="6"/>
    </row>
    <row r="24" spans="1:8" ht="16.5" thickTop="1" thickBot="1">
      <c r="A24" s="264"/>
      <c r="B24" s="7" t="s">
        <v>41</v>
      </c>
      <c r="C24" s="5"/>
      <c r="D24" s="8"/>
      <c r="E24" s="8"/>
      <c r="F24" s="8"/>
      <c r="G24" s="8"/>
      <c r="H24" s="5"/>
    </row>
    <row r="25" spans="1:8" ht="31.5" thickTop="1" thickBot="1">
      <c r="A25" s="280" t="s">
        <v>38</v>
      </c>
      <c r="B25" s="3" t="s">
        <v>40</v>
      </c>
      <c r="C25" s="5"/>
      <c r="D25" s="8"/>
      <c r="E25" s="8"/>
      <c r="F25" s="8"/>
      <c r="G25" s="8"/>
      <c r="H25" s="5"/>
    </row>
    <row r="26" spans="1:8" ht="16.5" thickTop="1" thickBot="1">
      <c r="A26" s="280"/>
      <c r="B26" s="7" t="s">
        <v>41</v>
      </c>
      <c r="C26" s="8"/>
      <c r="D26" s="8"/>
      <c r="E26" s="8"/>
      <c r="F26" s="8"/>
      <c r="G26" s="8"/>
      <c r="H26" s="5"/>
    </row>
    <row r="27" spans="1:8" ht="16.5" thickTop="1" thickBot="1">
      <c r="A27" s="281" t="s">
        <v>42</v>
      </c>
      <c r="B27" s="282"/>
      <c r="C27" s="282"/>
      <c r="D27" s="282"/>
      <c r="E27" s="282"/>
      <c r="F27" s="282"/>
      <c r="G27" s="282"/>
      <c r="H27" s="283"/>
    </row>
    <row r="28" spans="1:8" ht="31.5" thickTop="1" thickBot="1">
      <c r="A28" s="280" t="s">
        <v>35</v>
      </c>
      <c r="B28" s="3" t="s">
        <v>40</v>
      </c>
      <c r="C28" s="9"/>
      <c r="D28" s="5"/>
      <c r="E28" s="5"/>
      <c r="F28" s="5"/>
      <c r="G28" s="5"/>
      <c r="H28" s="6"/>
    </row>
    <row r="29" spans="1:8" ht="16.5" thickTop="1" thickBot="1">
      <c r="A29" s="280"/>
      <c r="B29" s="7" t="s">
        <v>41</v>
      </c>
      <c r="C29" s="5"/>
      <c r="D29" s="8"/>
      <c r="E29" s="8"/>
      <c r="F29" s="8"/>
      <c r="G29" s="8"/>
      <c r="H29" s="5"/>
    </row>
    <row r="30" spans="1:8" ht="31.5" thickTop="1" thickBot="1">
      <c r="A30" s="280" t="s">
        <v>38</v>
      </c>
      <c r="B30" s="3" t="s">
        <v>40</v>
      </c>
      <c r="C30" s="5"/>
      <c r="D30" s="8"/>
      <c r="E30" s="8"/>
      <c r="F30" s="8"/>
      <c r="G30" s="8"/>
      <c r="H30" s="5"/>
    </row>
    <row r="31" spans="1:8" ht="16.5" thickTop="1" thickBot="1">
      <c r="A31" s="280"/>
      <c r="B31" s="7" t="s">
        <v>41</v>
      </c>
      <c r="C31" s="8"/>
      <c r="D31" s="8"/>
      <c r="E31" s="8"/>
      <c r="F31" s="8"/>
      <c r="G31" s="8"/>
      <c r="H31" s="5"/>
    </row>
    <row r="32" spans="1:8" ht="16.5" thickTop="1" thickBot="1">
      <c r="A32" s="10"/>
      <c r="B32" s="10"/>
      <c r="C32" s="10"/>
      <c r="D32" s="10"/>
      <c r="E32" s="10"/>
      <c r="F32" s="10"/>
      <c r="G32" s="10"/>
      <c r="H32" s="10"/>
    </row>
    <row r="33" spans="1:8" ht="55.5" customHeight="1" thickTop="1">
      <c r="A33" s="243" t="s">
        <v>15</v>
      </c>
      <c r="B33" s="244"/>
      <c r="C33" s="245" t="s">
        <v>43</v>
      </c>
      <c r="D33" s="246"/>
      <c r="E33" s="246"/>
      <c r="F33" s="246"/>
      <c r="G33" s="246"/>
      <c r="H33" s="247"/>
    </row>
    <row r="34" spans="1:8">
      <c r="A34" s="248" t="s">
        <v>17</v>
      </c>
      <c r="B34" s="249"/>
      <c r="C34" s="250">
        <v>7453019764</v>
      </c>
      <c r="D34" s="250"/>
      <c r="E34" s="250"/>
      <c r="F34" s="250"/>
      <c r="G34" s="250"/>
      <c r="H34" s="251"/>
    </row>
    <row r="35" spans="1:8">
      <c r="A35" s="248" t="s">
        <v>18</v>
      </c>
      <c r="B35" s="249"/>
      <c r="C35" s="250">
        <v>745301001</v>
      </c>
      <c r="D35" s="250"/>
      <c r="E35" s="250"/>
      <c r="F35" s="250"/>
      <c r="G35" s="250"/>
      <c r="H35" s="251"/>
    </row>
    <row r="36" spans="1:8" ht="15.75" thickBot="1">
      <c r="A36" s="252" t="s">
        <v>19</v>
      </c>
      <c r="B36" s="253"/>
      <c r="C36" s="250" t="s">
        <v>20</v>
      </c>
      <c r="D36" s="250"/>
      <c r="E36" s="250"/>
      <c r="F36" s="250"/>
      <c r="G36" s="250"/>
      <c r="H36" s="251"/>
    </row>
    <row r="37" spans="1:8" ht="15.75" thickTop="1">
      <c r="A37" s="254" t="s">
        <v>44</v>
      </c>
      <c r="B37" s="255"/>
      <c r="C37" s="284"/>
      <c r="D37" s="284"/>
      <c r="E37" s="284"/>
      <c r="F37" s="284"/>
      <c r="G37" s="284"/>
      <c r="H37" s="285"/>
    </row>
    <row r="38" spans="1:8">
      <c r="A38" s="256" t="s">
        <v>22</v>
      </c>
      <c r="B38" s="257"/>
      <c r="C38" s="286"/>
      <c r="D38" s="286"/>
      <c r="E38" s="286"/>
      <c r="F38" s="286"/>
      <c r="G38" s="286"/>
      <c r="H38" s="287"/>
    </row>
    <row r="39" spans="1:8">
      <c r="A39" s="256" t="s">
        <v>45</v>
      </c>
      <c r="B39" s="257"/>
      <c r="C39" s="286"/>
      <c r="D39" s="286"/>
      <c r="E39" s="286"/>
      <c r="F39" s="286"/>
      <c r="G39" s="286"/>
      <c r="H39" s="287"/>
    </row>
    <row r="40" spans="1:8" ht="15.75" thickBot="1">
      <c r="A40" s="288" t="s">
        <v>25</v>
      </c>
      <c r="B40" s="289"/>
      <c r="C40" s="290"/>
      <c r="D40" s="290"/>
      <c r="E40" s="290"/>
      <c r="F40" s="290"/>
      <c r="G40" s="290"/>
      <c r="H40" s="291"/>
    </row>
    <row r="41" spans="1:8" ht="16.5" thickTop="1" thickBot="1">
      <c r="A41" s="264" t="s">
        <v>46</v>
      </c>
      <c r="B41" s="264"/>
      <c r="C41" s="292" t="s">
        <v>47</v>
      </c>
      <c r="D41" s="292"/>
      <c r="E41" s="292"/>
      <c r="F41" s="292"/>
      <c r="G41" s="292"/>
      <c r="H41" s="292"/>
    </row>
    <row r="42" spans="1:8" ht="16.5" thickTop="1" thickBot="1">
      <c r="A42" s="10"/>
      <c r="B42" s="10"/>
      <c r="C42" s="10"/>
      <c r="D42" s="10"/>
      <c r="E42" s="10"/>
      <c r="F42" s="10"/>
      <c r="G42" s="10"/>
      <c r="H42" s="10"/>
    </row>
    <row r="43" spans="1:8" ht="57.75" customHeight="1" thickTop="1">
      <c r="A43" s="243" t="s">
        <v>15</v>
      </c>
      <c r="B43" s="244"/>
      <c r="C43" s="245" t="s">
        <v>43</v>
      </c>
      <c r="D43" s="246"/>
      <c r="E43" s="246"/>
      <c r="F43" s="246"/>
      <c r="G43" s="246"/>
      <c r="H43" s="247"/>
    </row>
    <row r="44" spans="1:8">
      <c r="A44" s="248" t="s">
        <v>17</v>
      </c>
      <c r="B44" s="249"/>
      <c r="C44" s="250">
        <v>7453019764</v>
      </c>
      <c r="D44" s="250"/>
      <c r="E44" s="250"/>
      <c r="F44" s="250"/>
      <c r="G44" s="250"/>
      <c r="H44" s="251"/>
    </row>
    <row r="45" spans="1:8">
      <c r="A45" s="248" t="s">
        <v>18</v>
      </c>
      <c r="B45" s="249"/>
      <c r="C45" s="250">
        <v>745301001</v>
      </c>
      <c r="D45" s="250"/>
      <c r="E45" s="250"/>
      <c r="F45" s="250"/>
      <c r="G45" s="250"/>
      <c r="H45" s="251"/>
    </row>
    <row r="46" spans="1:8" ht="15.75" thickBot="1">
      <c r="A46" s="252" t="s">
        <v>19</v>
      </c>
      <c r="B46" s="253"/>
      <c r="C46" s="250" t="s">
        <v>20</v>
      </c>
      <c r="D46" s="250"/>
      <c r="E46" s="250"/>
      <c r="F46" s="250"/>
      <c r="G46" s="250"/>
      <c r="H46" s="251"/>
    </row>
    <row r="47" spans="1:8" ht="15.75" thickTop="1">
      <c r="A47" s="254" t="s">
        <v>48</v>
      </c>
      <c r="B47" s="255"/>
      <c r="C47" s="284"/>
      <c r="D47" s="284"/>
      <c r="E47" s="284"/>
      <c r="F47" s="284"/>
      <c r="G47" s="284"/>
      <c r="H47" s="285"/>
    </row>
    <row r="48" spans="1:8">
      <c r="A48" s="256"/>
      <c r="B48" s="257"/>
      <c r="C48" s="293"/>
      <c r="D48" s="293"/>
      <c r="E48" s="293"/>
      <c r="F48" s="293"/>
      <c r="G48" s="293"/>
      <c r="H48" s="294"/>
    </row>
    <row r="49" spans="1:8">
      <c r="A49" s="256" t="s">
        <v>22</v>
      </c>
      <c r="B49" s="257"/>
      <c r="C49" s="286"/>
      <c r="D49" s="286"/>
      <c r="E49" s="286"/>
      <c r="F49" s="286"/>
      <c r="G49" s="286"/>
      <c r="H49" s="287"/>
    </row>
    <row r="50" spans="1:8">
      <c r="A50" s="256" t="s">
        <v>45</v>
      </c>
      <c r="B50" s="257"/>
      <c r="C50" s="286"/>
      <c r="D50" s="286"/>
      <c r="E50" s="286"/>
      <c r="F50" s="286"/>
      <c r="G50" s="286"/>
      <c r="H50" s="287"/>
    </row>
    <row r="51" spans="1:8" ht="15.75" thickBot="1">
      <c r="A51" s="270" t="s">
        <v>25</v>
      </c>
      <c r="B51" s="271"/>
      <c r="C51" s="296"/>
      <c r="D51" s="296"/>
      <c r="E51" s="296"/>
      <c r="F51" s="296"/>
      <c r="G51" s="296"/>
      <c r="H51" s="297"/>
    </row>
    <row r="52" spans="1:8" ht="16.5" thickTop="1" thickBot="1">
      <c r="A52" s="264" t="s">
        <v>49</v>
      </c>
      <c r="B52" s="264"/>
      <c r="C52" s="274" t="s">
        <v>50</v>
      </c>
      <c r="D52" s="275"/>
      <c r="E52" s="275"/>
      <c r="F52" s="275"/>
      <c r="G52" s="275"/>
      <c r="H52" s="276"/>
    </row>
    <row r="53" spans="1:8" ht="15.75" thickTop="1">
      <c r="A53" s="10"/>
      <c r="B53" s="10"/>
      <c r="C53" s="10"/>
      <c r="D53" s="10"/>
      <c r="E53" s="10"/>
      <c r="F53" s="10"/>
      <c r="G53" s="10"/>
      <c r="H53" s="10"/>
    </row>
    <row r="54" spans="1:8">
      <c r="A54" s="295" t="s">
        <v>51</v>
      </c>
      <c r="B54" s="295"/>
      <c r="C54" s="295"/>
      <c r="D54" s="295"/>
      <c r="E54" s="295"/>
      <c r="F54" s="295"/>
      <c r="G54" s="295"/>
      <c r="H54" s="295"/>
    </row>
    <row r="55" spans="1:8">
      <c r="A55" s="295" t="s">
        <v>52</v>
      </c>
      <c r="B55" s="295"/>
      <c r="C55" s="295"/>
      <c r="D55" s="295"/>
      <c r="E55" s="295"/>
      <c r="F55" s="295"/>
      <c r="G55" s="295"/>
      <c r="H55" s="295"/>
    </row>
  </sheetData>
  <mergeCells count="69">
    <mergeCell ref="A54:H54"/>
    <mergeCell ref="A55:H55"/>
    <mergeCell ref="A50:B50"/>
    <mergeCell ref="C50:H50"/>
    <mergeCell ref="A51:B51"/>
    <mergeCell ref="C51:H51"/>
    <mergeCell ref="A52:B52"/>
    <mergeCell ref="C52:H52"/>
    <mergeCell ref="A46:B46"/>
    <mergeCell ref="C46:H46"/>
    <mergeCell ref="A47:B48"/>
    <mergeCell ref="C47:H48"/>
    <mergeCell ref="A49:B49"/>
    <mergeCell ref="C49:H49"/>
    <mergeCell ref="A43:B43"/>
    <mergeCell ref="C43:H43"/>
    <mergeCell ref="A44:B44"/>
    <mergeCell ref="C44:H44"/>
    <mergeCell ref="A45:B45"/>
    <mergeCell ref="C45:H45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8:B8"/>
    <mergeCell ref="C8:H8"/>
    <mergeCell ref="A9:B9"/>
    <mergeCell ref="C9:H9"/>
    <mergeCell ref="A10:B11"/>
    <mergeCell ref="C10:H11"/>
    <mergeCell ref="A1:H2"/>
    <mergeCell ref="A4:H4"/>
    <mergeCell ref="A6:B6"/>
    <mergeCell ref="C6:H6"/>
    <mergeCell ref="A7:B7"/>
    <mergeCell ref="C7:H7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10" workbookViewId="0">
      <selection activeCell="F13" sqref="F13"/>
    </sheetView>
  </sheetViews>
  <sheetFormatPr defaultRowHeight="15"/>
  <cols>
    <col min="2" max="2" width="34.28515625" customWidth="1"/>
    <col min="4" max="4" width="44.42578125" customWidth="1"/>
  </cols>
  <sheetData>
    <row r="1" spans="1:4" ht="47.25" customHeight="1">
      <c r="A1" s="302" t="s">
        <v>58</v>
      </c>
      <c r="B1" s="303"/>
      <c r="C1" s="303"/>
      <c r="D1" s="303"/>
    </row>
    <row r="2" spans="1:4" ht="15.75" thickBot="1">
      <c r="A2" s="10"/>
      <c r="B2" s="10"/>
      <c r="C2" s="10"/>
      <c r="D2" s="10"/>
    </row>
    <row r="3" spans="1:4" ht="60" customHeight="1" thickTop="1">
      <c r="A3" s="304" t="s">
        <v>15</v>
      </c>
      <c r="B3" s="305"/>
      <c r="C3" s="245" t="s">
        <v>16</v>
      </c>
      <c r="D3" s="247"/>
    </row>
    <row r="4" spans="1:4">
      <c r="A4" s="298" t="s">
        <v>59</v>
      </c>
      <c r="B4" s="299"/>
      <c r="C4" s="300">
        <v>7453019764</v>
      </c>
      <c r="D4" s="301"/>
    </row>
    <row r="5" spans="1:4">
      <c r="A5" s="298" t="s">
        <v>18</v>
      </c>
      <c r="B5" s="299"/>
      <c r="C5" s="300">
        <v>745301001</v>
      </c>
      <c r="D5" s="301"/>
    </row>
    <row r="6" spans="1:4" ht="16.5" customHeight="1" thickBot="1">
      <c r="A6" s="298" t="s">
        <v>60</v>
      </c>
      <c r="B6" s="299"/>
      <c r="C6" s="306" t="s">
        <v>61</v>
      </c>
      <c r="D6" s="307"/>
    </row>
    <row r="7" spans="1:4" ht="50.25" customHeight="1" thickTop="1">
      <c r="A7" s="254" t="s">
        <v>21</v>
      </c>
      <c r="B7" s="255"/>
      <c r="C7" s="308" t="s">
        <v>53</v>
      </c>
      <c r="D7" s="309"/>
    </row>
    <row r="8" spans="1:4" ht="36.75" customHeight="1">
      <c r="A8" s="310" t="s">
        <v>22</v>
      </c>
      <c r="B8" s="311"/>
      <c r="C8" s="312" t="s">
        <v>23</v>
      </c>
      <c r="D8" s="313"/>
    </row>
    <row r="9" spans="1:4">
      <c r="A9" s="298" t="s">
        <v>62</v>
      </c>
      <c r="B9" s="299"/>
      <c r="C9" s="293" t="s">
        <v>54</v>
      </c>
      <c r="D9" s="294"/>
    </row>
    <row r="10" spans="1:4" ht="15.75" thickBot="1">
      <c r="A10" s="314" t="s">
        <v>25</v>
      </c>
      <c r="B10" s="315"/>
      <c r="C10" s="316" t="s">
        <v>26</v>
      </c>
      <c r="D10" s="317"/>
    </row>
    <row r="11" spans="1:4" ht="16.5" thickTop="1" thickBot="1">
      <c r="A11" s="318" t="s">
        <v>63</v>
      </c>
      <c r="B11" s="318"/>
      <c r="C11" s="318" t="s">
        <v>64</v>
      </c>
      <c r="D11" s="318"/>
    </row>
    <row r="12" spans="1:4" ht="16.5" thickTop="1" thickBot="1">
      <c r="A12" s="264" t="s">
        <v>65</v>
      </c>
      <c r="B12" s="264"/>
      <c r="C12" s="319" t="s">
        <v>57</v>
      </c>
      <c r="D12" s="260"/>
    </row>
    <row r="13" spans="1:4" ht="116.25" customHeight="1" thickTop="1" thickBot="1">
      <c r="A13" s="264"/>
      <c r="B13" s="264"/>
      <c r="C13" s="320"/>
      <c r="D13" s="321"/>
    </row>
    <row r="14" spans="1:4" ht="16.5" thickTop="1" thickBot="1">
      <c r="A14" s="10"/>
      <c r="B14" s="10"/>
      <c r="C14" s="10"/>
      <c r="D14" s="10"/>
    </row>
    <row r="15" spans="1:4" ht="57.75" customHeight="1" thickTop="1">
      <c r="A15" s="304" t="s">
        <v>15</v>
      </c>
      <c r="B15" s="305"/>
      <c r="C15" s="245" t="s">
        <v>16</v>
      </c>
      <c r="D15" s="247"/>
    </row>
    <row r="16" spans="1:4">
      <c r="A16" s="298" t="s">
        <v>59</v>
      </c>
      <c r="B16" s="299"/>
      <c r="C16" s="300">
        <v>7453019764</v>
      </c>
      <c r="D16" s="301"/>
    </row>
    <row r="17" spans="1:4">
      <c r="A17" s="298" t="s">
        <v>18</v>
      </c>
      <c r="B17" s="299"/>
      <c r="C17" s="300">
        <v>745301001</v>
      </c>
      <c r="D17" s="301"/>
    </row>
    <row r="18" spans="1:4">
      <c r="A18" s="298" t="s">
        <v>60</v>
      </c>
      <c r="B18" s="299"/>
      <c r="C18" s="300" t="s">
        <v>61</v>
      </c>
      <c r="D18" s="322"/>
    </row>
    <row r="19" spans="1:4">
      <c r="A19" s="323" t="s">
        <v>66</v>
      </c>
      <c r="B19" s="324"/>
      <c r="C19" s="325"/>
      <c r="D19" s="326"/>
    </row>
    <row r="20" spans="1:4">
      <c r="A20" s="310" t="s">
        <v>22</v>
      </c>
      <c r="B20" s="311"/>
      <c r="C20" s="293"/>
      <c r="D20" s="294"/>
    </row>
    <row r="21" spans="1:4">
      <c r="A21" s="298" t="s">
        <v>67</v>
      </c>
      <c r="B21" s="299"/>
      <c r="C21" s="293"/>
      <c r="D21" s="294"/>
    </row>
    <row r="22" spans="1:4" ht="15.75" thickBot="1">
      <c r="A22" s="298" t="s">
        <v>25</v>
      </c>
      <c r="B22" s="299"/>
      <c r="C22" s="293"/>
      <c r="D22" s="294"/>
    </row>
    <row r="23" spans="1:4" ht="16.5" thickTop="1" thickBot="1">
      <c r="A23" s="318" t="s">
        <v>63</v>
      </c>
      <c r="B23" s="318"/>
      <c r="C23" s="318" t="s">
        <v>64</v>
      </c>
      <c r="D23" s="318"/>
    </row>
    <row r="24" spans="1:4" ht="16.5" thickTop="1" thickBot="1">
      <c r="A24" s="264" t="s">
        <v>68</v>
      </c>
      <c r="B24" s="264"/>
      <c r="C24" s="319" t="s">
        <v>69</v>
      </c>
      <c r="D24" s="260"/>
    </row>
    <row r="25" spans="1:4" ht="16.5" thickTop="1" thickBot="1">
      <c r="A25" s="264"/>
      <c r="B25" s="264"/>
      <c r="C25" s="320"/>
      <c r="D25" s="321"/>
    </row>
    <row r="26" spans="1:4" ht="15.75" thickTop="1">
      <c r="A26" s="10"/>
      <c r="B26" s="10"/>
      <c r="C26" s="10"/>
      <c r="D26" s="10"/>
    </row>
    <row r="27" spans="1:4">
      <c r="A27" s="295" t="s">
        <v>51</v>
      </c>
      <c r="B27" s="295"/>
      <c r="C27" s="295"/>
      <c r="D27" s="295"/>
    </row>
    <row r="28" spans="1:4">
      <c r="A28" s="295" t="s">
        <v>52</v>
      </c>
      <c r="B28" s="295"/>
      <c r="C28" s="295"/>
      <c r="D28" s="295"/>
    </row>
  </sheetData>
  <mergeCells count="43"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topLeftCell="A19" workbookViewId="0">
      <selection activeCell="I41" sqref="I41"/>
    </sheetView>
  </sheetViews>
  <sheetFormatPr defaultRowHeight="15"/>
  <cols>
    <col min="1" max="1" width="40.5703125" customWidth="1"/>
    <col min="2" max="2" width="51.5703125" customWidth="1"/>
  </cols>
  <sheetData>
    <row r="1" spans="1:2" ht="43.5" customHeight="1">
      <c r="A1" s="327" t="s">
        <v>70</v>
      </c>
      <c r="B1" s="327"/>
    </row>
    <row r="2" spans="1:2" ht="18" customHeight="1" thickBot="1">
      <c r="A2" s="22"/>
      <c r="B2" s="22"/>
    </row>
    <row r="3" spans="1:2" ht="71.25" customHeight="1" thickTop="1">
      <c r="A3" s="11" t="s">
        <v>15</v>
      </c>
      <c r="B3" s="12" t="s">
        <v>16</v>
      </c>
    </row>
    <row r="4" spans="1:2">
      <c r="A4" s="13" t="s">
        <v>17</v>
      </c>
      <c r="B4" s="14">
        <v>7453019764</v>
      </c>
    </row>
    <row r="5" spans="1:2">
      <c r="A5" s="13" t="s">
        <v>18</v>
      </c>
      <c r="B5" s="14">
        <v>745301001</v>
      </c>
    </row>
    <row r="6" spans="1:2" ht="26.25" thickBot="1">
      <c r="A6" s="13" t="s">
        <v>60</v>
      </c>
      <c r="B6" s="14" t="s">
        <v>71</v>
      </c>
    </row>
    <row r="7" spans="1:2" ht="76.5" customHeight="1" thickTop="1" thickBot="1">
      <c r="A7" s="15" t="s">
        <v>72</v>
      </c>
      <c r="B7" s="23" t="s">
        <v>76</v>
      </c>
    </row>
    <row r="8" spans="1:2" ht="31.5" customHeight="1" thickTop="1" thickBot="1">
      <c r="A8" s="16" t="s">
        <v>22</v>
      </c>
      <c r="B8" s="23" t="s">
        <v>76</v>
      </c>
    </row>
    <row r="9" spans="1:2" ht="18.75" customHeight="1" thickTop="1" thickBot="1">
      <c r="A9" s="17" t="s">
        <v>62</v>
      </c>
      <c r="B9" s="23" t="s">
        <v>76</v>
      </c>
    </row>
    <row r="10" spans="1:2" ht="16.5" thickTop="1" thickBot="1">
      <c r="A10" s="18" t="s">
        <v>25</v>
      </c>
      <c r="B10" s="23" t="s">
        <v>76</v>
      </c>
    </row>
    <row r="11" spans="1:2" ht="16.5" thickTop="1" thickBot="1">
      <c r="A11" s="19" t="s">
        <v>63</v>
      </c>
      <c r="B11" s="19" t="s">
        <v>64</v>
      </c>
    </row>
    <row r="12" spans="1:2" ht="69.75" customHeight="1" thickTop="1" thickBot="1">
      <c r="A12" s="20" t="s">
        <v>73</v>
      </c>
      <c r="B12" s="23" t="s">
        <v>76</v>
      </c>
    </row>
    <row r="13" spans="1:2" ht="16.5" thickTop="1" thickBot="1">
      <c r="A13" s="10"/>
      <c r="B13" s="10"/>
    </row>
    <row r="14" spans="1:2" ht="70.5" customHeight="1" thickTop="1">
      <c r="A14" s="11" t="s">
        <v>15</v>
      </c>
      <c r="B14" s="12" t="s">
        <v>16</v>
      </c>
    </row>
    <row r="15" spans="1:2">
      <c r="A15" s="13" t="s">
        <v>17</v>
      </c>
      <c r="B15" s="21">
        <v>7453019764</v>
      </c>
    </row>
    <row r="16" spans="1:2">
      <c r="A16" s="13" t="s">
        <v>18</v>
      </c>
      <c r="B16" s="21">
        <v>745301001</v>
      </c>
    </row>
    <row r="17" spans="1:2" ht="15.75" thickBot="1">
      <c r="A17" s="13" t="s">
        <v>60</v>
      </c>
      <c r="B17" s="21" t="s">
        <v>71</v>
      </c>
    </row>
    <row r="18" spans="1:2" ht="61.5" thickTop="1" thickBot="1">
      <c r="A18" s="15" t="s">
        <v>74</v>
      </c>
      <c r="B18" s="23" t="s">
        <v>76</v>
      </c>
    </row>
    <row r="19" spans="1:2" ht="31.5" thickTop="1" thickBot="1">
      <c r="A19" s="16" t="s">
        <v>22</v>
      </c>
      <c r="B19" s="23" t="s">
        <v>76</v>
      </c>
    </row>
    <row r="20" spans="1:2" ht="16.5" thickTop="1" thickBot="1">
      <c r="A20" s="17" t="s">
        <v>62</v>
      </c>
      <c r="B20" s="23" t="s">
        <v>76</v>
      </c>
    </row>
    <row r="21" spans="1:2" ht="16.5" thickTop="1" thickBot="1">
      <c r="A21" s="18" t="s">
        <v>25</v>
      </c>
      <c r="B21" s="23" t="s">
        <v>76</v>
      </c>
    </row>
    <row r="22" spans="1:2" ht="16.5" thickTop="1" thickBot="1">
      <c r="A22" s="19" t="s">
        <v>63</v>
      </c>
      <c r="B22" s="19" t="s">
        <v>64</v>
      </c>
    </row>
    <row r="23" spans="1:2" ht="31.5" thickTop="1" thickBot="1">
      <c r="A23" s="20" t="s">
        <v>75</v>
      </c>
      <c r="B23" s="23" t="s">
        <v>76</v>
      </c>
    </row>
    <row r="24" spans="1:2" ht="15.75" thickTop="1">
      <c r="A24" s="10"/>
      <c r="B24" s="10"/>
    </row>
    <row r="25" spans="1:2">
      <c r="A25" s="328" t="s">
        <v>51</v>
      </c>
      <c r="B25" s="328"/>
    </row>
    <row r="26" spans="1:2">
      <c r="A26" s="328" t="s">
        <v>52</v>
      </c>
      <c r="B26" s="328"/>
    </row>
  </sheetData>
  <mergeCells count="3">
    <mergeCell ref="A1:B1"/>
    <mergeCell ref="A25:B25"/>
    <mergeCell ref="A26:B2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topLeftCell="A50" workbookViewId="0">
      <selection activeCell="D13" sqref="D13:F13"/>
    </sheetView>
  </sheetViews>
  <sheetFormatPr defaultRowHeight="15"/>
  <cols>
    <col min="1" max="1" width="6.28515625" customWidth="1"/>
    <col min="2" max="2" width="32" customWidth="1"/>
    <col min="3" max="3" width="20.42578125" customWidth="1"/>
    <col min="6" max="6" width="21.7109375" customWidth="1"/>
  </cols>
  <sheetData>
    <row r="1" spans="1:6" ht="33" customHeight="1">
      <c r="A1" s="24"/>
      <c r="B1" s="332" t="s">
        <v>77</v>
      </c>
      <c r="C1" s="333"/>
      <c r="D1" s="333"/>
      <c r="E1" s="333"/>
      <c r="F1" s="333"/>
    </row>
    <row r="2" spans="1:6" ht="15.75">
      <c r="A2" s="24"/>
      <c r="B2" s="25"/>
      <c r="C2" s="26"/>
      <c r="D2" s="26"/>
      <c r="E2" s="26"/>
      <c r="F2" s="27"/>
    </row>
    <row r="3" spans="1:6" ht="72" customHeight="1">
      <c r="A3" s="24"/>
      <c r="B3" s="28" t="s">
        <v>15</v>
      </c>
      <c r="C3" s="334" t="s">
        <v>78</v>
      </c>
      <c r="D3" s="335"/>
      <c r="E3" s="335"/>
      <c r="F3" s="336"/>
    </row>
    <row r="4" spans="1:6" ht="15.75">
      <c r="A4" s="24"/>
      <c r="B4" s="28" t="s">
        <v>17</v>
      </c>
      <c r="C4" s="337">
        <v>7453019764</v>
      </c>
      <c r="D4" s="337"/>
      <c r="E4" s="337"/>
      <c r="F4" s="337"/>
    </row>
    <row r="5" spans="1:6" ht="15.75">
      <c r="A5" s="24"/>
      <c r="B5" s="28" t="s">
        <v>18</v>
      </c>
      <c r="C5" s="338">
        <v>745301001</v>
      </c>
      <c r="D5" s="339"/>
      <c r="E5" s="339"/>
      <c r="F5" s="340"/>
    </row>
    <row r="6" spans="1:6" ht="15.75">
      <c r="A6" s="24"/>
      <c r="B6" s="28" t="s">
        <v>60</v>
      </c>
      <c r="C6" s="341" t="s">
        <v>71</v>
      </c>
      <c r="D6" s="342"/>
      <c r="E6" s="342"/>
      <c r="F6" s="343"/>
    </row>
    <row r="7" spans="1:6" ht="15.75">
      <c r="A7" s="24"/>
      <c r="B7" s="28" t="s">
        <v>79</v>
      </c>
      <c r="C7" s="334" t="s">
        <v>191</v>
      </c>
      <c r="D7" s="335"/>
      <c r="E7" s="335"/>
      <c r="F7" s="344"/>
    </row>
    <row r="8" spans="1:6" ht="63">
      <c r="A8" s="24"/>
      <c r="B8" s="29" t="s">
        <v>80</v>
      </c>
      <c r="C8" s="334" t="s">
        <v>81</v>
      </c>
      <c r="D8" s="335"/>
      <c r="E8" s="335"/>
      <c r="F8" s="336"/>
    </row>
    <row r="9" spans="1:6" ht="15.75">
      <c r="A9" s="24"/>
      <c r="B9" s="25"/>
      <c r="C9" s="26"/>
      <c r="D9" s="26"/>
      <c r="E9" s="26"/>
      <c r="F9" s="27"/>
    </row>
    <row r="10" spans="1:6" ht="15.75">
      <c r="A10" s="24"/>
      <c r="B10" s="25"/>
      <c r="C10" s="26"/>
      <c r="D10" s="26"/>
      <c r="E10" s="26"/>
      <c r="F10" s="27"/>
    </row>
    <row r="11" spans="1:6" ht="31.5">
      <c r="A11" s="30" t="s">
        <v>82</v>
      </c>
      <c r="B11" s="31" t="s">
        <v>83</v>
      </c>
      <c r="C11" s="32" t="s">
        <v>84</v>
      </c>
      <c r="D11" s="345" t="s">
        <v>64</v>
      </c>
      <c r="E11" s="330"/>
      <c r="F11" s="331"/>
    </row>
    <row r="12" spans="1:6" ht="15.75">
      <c r="A12" s="30"/>
      <c r="B12" s="31"/>
      <c r="C12" s="32"/>
      <c r="D12" s="329"/>
      <c r="E12" s="330"/>
      <c r="F12" s="331"/>
    </row>
    <row r="13" spans="1:6" ht="31.5">
      <c r="A13" s="30" t="s">
        <v>85</v>
      </c>
      <c r="B13" s="33" t="s">
        <v>86</v>
      </c>
      <c r="C13" s="34" t="s">
        <v>87</v>
      </c>
      <c r="D13" s="329">
        <v>994.49</v>
      </c>
      <c r="E13" s="346"/>
      <c r="F13" s="347"/>
    </row>
    <row r="14" spans="1:6" ht="31.5">
      <c r="A14" s="35" t="s">
        <v>88</v>
      </c>
      <c r="B14" s="36" t="s">
        <v>89</v>
      </c>
      <c r="C14" s="37" t="s">
        <v>90</v>
      </c>
      <c r="D14" s="329"/>
      <c r="E14" s="330"/>
      <c r="F14" s="331"/>
    </row>
    <row r="15" spans="1:6" ht="15.75">
      <c r="A15" s="35" t="s">
        <v>91</v>
      </c>
      <c r="B15" s="36" t="s">
        <v>92</v>
      </c>
      <c r="C15" s="37" t="s">
        <v>90</v>
      </c>
      <c r="D15" s="329"/>
      <c r="E15" s="330"/>
      <c r="F15" s="331"/>
    </row>
    <row r="16" spans="1:6" ht="15.75">
      <c r="A16" s="35"/>
      <c r="B16" s="38" t="s">
        <v>93</v>
      </c>
      <c r="C16" s="39" t="s">
        <v>94</v>
      </c>
      <c r="D16" s="329"/>
      <c r="E16" s="330"/>
      <c r="F16" s="331"/>
    </row>
    <row r="17" spans="1:6" ht="15.75">
      <c r="A17" s="35"/>
      <c r="B17" s="38" t="s">
        <v>95</v>
      </c>
      <c r="C17" s="39" t="s">
        <v>96</v>
      </c>
      <c r="D17" s="329"/>
      <c r="E17" s="330"/>
      <c r="F17" s="331"/>
    </row>
    <row r="18" spans="1:6" ht="15.75">
      <c r="A18" s="35"/>
      <c r="B18" s="38" t="s">
        <v>97</v>
      </c>
      <c r="C18" s="348"/>
      <c r="D18" s="349"/>
      <c r="E18" s="349"/>
      <c r="F18" s="350"/>
    </row>
    <row r="19" spans="1:6" ht="15.75">
      <c r="A19" s="35" t="s">
        <v>98</v>
      </c>
      <c r="B19" s="36" t="s">
        <v>99</v>
      </c>
      <c r="C19" s="37" t="s">
        <v>90</v>
      </c>
      <c r="D19" s="329"/>
      <c r="E19" s="330"/>
      <c r="F19" s="331"/>
    </row>
    <row r="20" spans="1:6" ht="47.25">
      <c r="A20" s="35"/>
      <c r="B20" s="38" t="s">
        <v>100</v>
      </c>
      <c r="C20" s="39" t="s">
        <v>101</v>
      </c>
      <c r="D20" s="329"/>
      <c r="E20" s="330"/>
      <c r="F20" s="331"/>
    </row>
    <row r="21" spans="1:6" ht="15.75">
      <c r="A21" s="35"/>
      <c r="B21" s="38" t="s">
        <v>95</v>
      </c>
      <c r="C21" s="39" t="s">
        <v>102</v>
      </c>
      <c r="D21" s="329"/>
      <c r="E21" s="330"/>
      <c r="F21" s="331"/>
    </row>
    <row r="22" spans="1:6" ht="15.75">
      <c r="A22" s="35"/>
      <c r="B22" s="38" t="s">
        <v>97</v>
      </c>
      <c r="C22" s="348"/>
      <c r="D22" s="349"/>
      <c r="E22" s="349"/>
      <c r="F22" s="350"/>
    </row>
    <row r="23" spans="1:6" ht="15.75">
      <c r="A23" s="35" t="s">
        <v>103</v>
      </c>
      <c r="B23" s="40" t="s">
        <v>104</v>
      </c>
      <c r="C23" s="37" t="s">
        <v>90</v>
      </c>
      <c r="D23" s="329"/>
      <c r="E23" s="330"/>
      <c r="F23" s="331"/>
    </row>
    <row r="24" spans="1:6" ht="15.75">
      <c r="A24" s="35"/>
      <c r="B24" s="41" t="s">
        <v>105</v>
      </c>
      <c r="C24" s="39" t="s">
        <v>101</v>
      </c>
      <c r="D24" s="329"/>
      <c r="E24" s="330"/>
      <c r="F24" s="331"/>
    </row>
    <row r="25" spans="1:6" ht="15.75">
      <c r="A25" s="35"/>
      <c r="B25" s="41" t="s">
        <v>106</v>
      </c>
      <c r="C25" s="39" t="s">
        <v>102</v>
      </c>
      <c r="D25" s="329"/>
      <c r="E25" s="330"/>
      <c r="F25" s="331"/>
    </row>
    <row r="26" spans="1:6" ht="15.75">
      <c r="A26" s="35"/>
      <c r="B26" s="41" t="s">
        <v>97</v>
      </c>
      <c r="C26" s="348"/>
      <c r="D26" s="349"/>
      <c r="E26" s="349"/>
      <c r="F26" s="350"/>
    </row>
    <row r="27" spans="1:6" ht="15.75">
      <c r="A27" s="35" t="s">
        <v>107</v>
      </c>
      <c r="B27" s="40" t="s">
        <v>108</v>
      </c>
      <c r="C27" s="37" t="s">
        <v>90</v>
      </c>
      <c r="D27" s="329"/>
      <c r="E27" s="330"/>
      <c r="F27" s="331"/>
    </row>
    <row r="28" spans="1:6" ht="15.75">
      <c r="A28" s="35"/>
      <c r="B28" s="41" t="s">
        <v>105</v>
      </c>
      <c r="C28" s="39" t="s">
        <v>101</v>
      </c>
      <c r="D28" s="329"/>
      <c r="E28" s="330"/>
      <c r="F28" s="331"/>
    </row>
    <row r="29" spans="1:6" ht="15.75">
      <c r="A29" s="35"/>
      <c r="B29" s="41" t="s">
        <v>106</v>
      </c>
      <c r="C29" s="39" t="s">
        <v>102</v>
      </c>
      <c r="D29" s="329"/>
      <c r="E29" s="330"/>
      <c r="F29" s="331"/>
    </row>
    <row r="30" spans="1:6" ht="15.75">
      <c r="A30" s="35"/>
      <c r="B30" s="41" t="s">
        <v>97</v>
      </c>
      <c r="C30" s="348"/>
      <c r="D30" s="349"/>
      <c r="E30" s="349"/>
      <c r="F30" s="350"/>
    </row>
    <row r="31" spans="1:6" ht="15.75">
      <c r="A31" s="35" t="s">
        <v>109</v>
      </c>
      <c r="B31" s="36" t="s">
        <v>110</v>
      </c>
      <c r="C31" s="37" t="s">
        <v>90</v>
      </c>
      <c r="D31" s="329"/>
      <c r="E31" s="330"/>
      <c r="F31" s="331"/>
    </row>
    <row r="32" spans="1:6" ht="15.75">
      <c r="A32" s="35"/>
      <c r="B32" s="38" t="s">
        <v>93</v>
      </c>
      <c r="C32" s="39" t="s">
        <v>94</v>
      </c>
      <c r="D32" s="329"/>
      <c r="E32" s="330"/>
      <c r="F32" s="331"/>
    </row>
    <row r="33" spans="1:6" ht="15.75">
      <c r="A33" s="35"/>
      <c r="B33" s="38" t="s">
        <v>95</v>
      </c>
      <c r="C33" s="39" t="s">
        <v>96</v>
      </c>
      <c r="D33" s="329"/>
      <c r="E33" s="330"/>
      <c r="F33" s="331"/>
    </row>
    <row r="34" spans="1:6" ht="15.75">
      <c r="A34" s="35"/>
      <c r="B34" s="38" t="s">
        <v>97</v>
      </c>
      <c r="C34" s="348"/>
      <c r="D34" s="349"/>
      <c r="E34" s="349"/>
      <c r="F34" s="350"/>
    </row>
    <row r="35" spans="1:6" ht="15.75">
      <c r="A35" s="35" t="s">
        <v>111</v>
      </c>
      <c r="B35" s="36" t="s">
        <v>112</v>
      </c>
      <c r="C35" s="37" t="s">
        <v>90</v>
      </c>
      <c r="D35" s="329"/>
      <c r="E35" s="330"/>
      <c r="F35" s="331"/>
    </row>
    <row r="36" spans="1:6" ht="15.75">
      <c r="A36" s="35"/>
      <c r="B36" s="38" t="s">
        <v>93</v>
      </c>
      <c r="C36" s="39" t="s">
        <v>94</v>
      </c>
      <c r="D36" s="329"/>
      <c r="E36" s="330"/>
      <c r="F36" s="331"/>
    </row>
    <row r="37" spans="1:6" ht="15.75">
      <c r="A37" s="35"/>
      <c r="B37" s="38" t="s">
        <v>95</v>
      </c>
      <c r="C37" s="39" t="s">
        <v>96</v>
      </c>
      <c r="D37" s="329"/>
      <c r="E37" s="330"/>
      <c r="F37" s="331"/>
    </row>
    <row r="38" spans="1:6" ht="15.75">
      <c r="A38" s="35"/>
      <c r="B38" s="38" t="s">
        <v>97</v>
      </c>
      <c r="C38" s="348"/>
      <c r="D38" s="349"/>
      <c r="E38" s="349"/>
      <c r="F38" s="350"/>
    </row>
    <row r="39" spans="1:6" ht="31.5">
      <c r="A39" s="42" t="s">
        <v>113</v>
      </c>
      <c r="B39" s="36" t="s">
        <v>114</v>
      </c>
      <c r="C39" s="37" t="s">
        <v>90</v>
      </c>
      <c r="D39" s="329"/>
      <c r="E39" s="330"/>
      <c r="F39" s="331"/>
    </row>
    <row r="40" spans="1:6" ht="15.75">
      <c r="A40" s="35"/>
      <c r="B40" s="38" t="s">
        <v>93</v>
      </c>
      <c r="C40" s="39" t="s">
        <v>94</v>
      </c>
      <c r="D40" s="329"/>
      <c r="E40" s="330"/>
      <c r="F40" s="331"/>
    </row>
    <row r="41" spans="1:6" ht="15.75">
      <c r="A41" s="35"/>
      <c r="B41" s="38" t="s">
        <v>95</v>
      </c>
      <c r="C41" s="39" t="s">
        <v>96</v>
      </c>
      <c r="D41" s="329"/>
      <c r="E41" s="330"/>
      <c r="F41" s="331"/>
    </row>
    <row r="42" spans="1:6" ht="15.75">
      <c r="A42" s="35"/>
      <c r="B42" s="38" t="s">
        <v>97</v>
      </c>
      <c r="C42" s="348"/>
      <c r="D42" s="349"/>
      <c r="E42" s="349"/>
      <c r="F42" s="350"/>
    </row>
    <row r="43" spans="1:6" ht="78.75">
      <c r="A43" s="30" t="s">
        <v>115</v>
      </c>
      <c r="B43" s="33" t="s">
        <v>116</v>
      </c>
      <c r="C43" s="34" t="s">
        <v>87</v>
      </c>
      <c r="D43" s="351">
        <v>1185.04</v>
      </c>
      <c r="E43" s="352"/>
      <c r="F43" s="353"/>
    </row>
    <row r="44" spans="1:6" ht="31.5">
      <c r="A44" s="30"/>
      <c r="B44" s="43" t="s">
        <v>117</v>
      </c>
      <c r="C44" s="32" t="s">
        <v>118</v>
      </c>
      <c r="D44" s="354">
        <v>4.5426399999999996</v>
      </c>
      <c r="E44" s="355"/>
      <c r="F44" s="356"/>
    </row>
    <row r="45" spans="1:6" ht="15.75">
      <c r="A45" s="30"/>
      <c r="B45" s="43" t="s">
        <v>119</v>
      </c>
      <c r="C45" s="32" t="s">
        <v>120</v>
      </c>
      <c r="D45" s="351">
        <v>259.91000000000003</v>
      </c>
      <c r="E45" s="352"/>
      <c r="F45" s="353"/>
    </row>
    <row r="46" spans="1:6" ht="47.25">
      <c r="A46" s="30" t="s">
        <v>121</v>
      </c>
      <c r="B46" s="33" t="s">
        <v>122</v>
      </c>
      <c r="C46" s="34" t="s">
        <v>87</v>
      </c>
      <c r="D46" s="329"/>
      <c r="E46" s="346"/>
      <c r="F46" s="347"/>
    </row>
    <row r="47" spans="1:6" ht="47.25">
      <c r="A47" s="30" t="s">
        <v>123</v>
      </c>
      <c r="B47" s="33" t="s">
        <v>124</v>
      </c>
      <c r="C47" s="34" t="s">
        <v>87</v>
      </c>
      <c r="D47" s="329"/>
      <c r="E47" s="346"/>
      <c r="F47" s="347"/>
    </row>
    <row r="48" spans="1:6" ht="63">
      <c r="A48" s="30" t="s">
        <v>125</v>
      </c>
      <c r="B48" s="33" t="s">
        <v>126</v>
      </c>
      <c r="C48" s="34" t="s">
        <v>87</v>
      </c>
      <c r="D48" s="357">
        <v>759.71</v>
      </c>
      <c r="E48" s="358"/>
      <c r="F48" s="359"/>
    </row>
    <row r="49" spans="1:6" ht="78.75">
      <c r="A49" s="30" t="s">
        <v>127</v>
      </c>
      <c r="B49" s="33" t="s">
        <v>128</v>
      </c>
      <c r="C49" s="32" t="s">
        <v>87</v>
      </c>
      <c r="D49" s="329">
        <v>14.57</v>
      </c>
      <c r="E49" s="346"/>
      <c r="F49" s="347"/>
    </row>
    <row r="50" spans="1:6" ht="31.5">
      <c r="A50" s="30" t="s">
        <v>129</v>
      </c>
      <c r="B50" s="33" t="s">
        <v>130</v>
      </c>
      <c r="C50" s="32" t="s">
        <v>87</v>
      </c>
      <c r="D50" s="329"/>
      <c r="E50" s="346"/>
      <c r="F50" s="347"/>
    </row>
    <row r="51" spans="1:6" ht="15.75">
      <c r="A51" s="30"/>
      <c r="B51" s="43" t="s">
        <v>131</v>
      </c>
      <c r="C51" s="32"/>
      <c r="D51" s="329"/>
      <c r="E51" s="346"/>
      <c r="F51" s="347"/>
    </row>
    <row r="52" spans="1:6" ht="31.5">
      <c r="A52" s="30"/>
      <c r="B52" s="43" t="s">
        <v>132</v>
      </c>
      <c r="C52" s="32" t="s">
        <v>87</v>
      </c>
      <c r="D52" s="329"/>
      <c r="E52" s="346"/>
      <c r="F52" s="347"/>
    </row>
    <row r="53" spans="1:6" ht="31.5">
      <c r="A53" s="30" t="s">
        <v>133</v>
      </c>
      <c r="B53" s="33" t="s">
        <v>134</v>
      </c>
      <c r="C53" s="32" t="s">
        <v>87</v>
      </c>
      <c r="D53" s="329">
        <v>229.43</v>
      </c>
      <c r="E53" s="346"/>
      <c r="F53" s="347"/>
    </row>
    <row r="54" spans="1:6" ht="15.75">
      <c r="A54" s="30"/>
      <c r="B54" s="43" t="s">
        <v>131</v>
      </c>
      <c r="C54" s="32"/>
      <c r="D54" s="329"/>
      <c r="E54" s="346"/>
      <c r="F54" s="347"/>
    </row>
    <row r="55" spans="1:6" ht="47.25">
      <c r="A55" s="30"/>
      <c r="B55" s="43" t="s">
        <v>135</v>
      </c>
      <c r="C55" s="32" t="s">
        <v>87</v>
      </c>
      <c r="D55" s="329">
        <v>229.43</v>
      </c>
      <c r="E55" s="346"/>
      <c r="F55" s="347"/>
    </row>
    <row r="56" spans="1:6" ht="63">
      <c r="A56" s="30" t="s">
        <v>136</v>
      </c>
      <c r="B56" s="33" t="s">
        <v>137</v>
      </c>
      <c r="C56" s="32" t="s">
        <v>87</v>
      </c>
      <c r="D56" s="329"/>
      <c r="E56" s="346"/>
      <c r="F56" s="347"/>
    </row>
    <row r="57" spans="1:6" ht="108" customHeight="1">
      <c r="A57" s="30" t="s">
        <v>138</v>
      </c>
      <c r="B57" s="33" t="s">
        <v>139</v>
      </c>
      <c r="C57" s="32" t="s">
        <v>87</v>
      </c>
      <c r="D57" s="357">
        <v>38.840000000000003</v>
      </c>
      <c r="E57" s="358"/>
      <c r="F57" s="359"/>
    </row>
    <row r="58" spans="1:6" ht="47.25">
      <c r="A58" s="30" t="s">
        <v>140</v>
      </c>
      <c r="B58" s="33" t="s">
        <v>141</v>
      </c>
      <c r="C58" s="34" t="s">
        <v>87</v>
      </c>
      <c r="D58" s="329"/>
      <c r="E58" s="346"/>
      <c r="F58" s="347"/>
    </row>
    <row r="59" spans="1:6" ht="15.75">
      <c r="A59" s="30" t="s">
        <v>142</v>
      </c>
      <c r="B59" s="33" t="s">
        <v>143</v>
      </c>
      <c r="C59" s="34" t="s">
        <v>87</v>
      </c>
      <c r="D59" s="362">
        <v>3321.98</v>
      </c>
      <c r="E59" s="355"/>
      <c r="F59" s="356"/>
    </row>
    <row r="60" spans="1:6" ht="15.75">
      <c r="A60" s="30" t="s">
        <v>144</v>
      </c>
      <c r="B60" s="29" t="s">
        <v>145</v>
      </c>
      <c r="C60" s="34" t="s">
        <v>87</v>
      </c>
      <c r="D60" s="329">
        <f>50.19+23.1</f>
        <v>73.289999999999992</v>
      </c>
      <c r="E60" s="346"/>
      <c r="F60" s="347"/>
    </row>
    <row r="61" spans="1:6" ht="15.75">
      <c r="A61" s="30" t="s">
        <v>146</v>
      </c>
      <c r="B61" s="29" t="s">
        <v>147</v>
      </c>
      <c r="C61" s="34" t="s">
        <v>87</v>
      </c>
      <c r="D61" s="363">
        <v>3437.48</v>
      </c>
      <c r="E61" s="364"/>
      <c r="F61" s="365"/>
    </row>
    <row r="62" spans="1:6" ht="15.75">
      <c r="A62" s="30"/>
      <c r="B62" s="29"/>
      <c r="C62" s="34"/>
      <c r="D62" s="329"/>
      <c r="E62" s="346"/>
      <c r="F62" s="347"/>
    </row>
    <row r="63" spans="1:6" ht="31.5">
      <c r="A63" s="30" t="s">
        <v>148</v>
      </c>
      <c r="B63" s="29" t="s">
        <v>149</v>
      </c>
      <c r="C63" s="32" t="s">
        <v>150</v>
      </c>
      <c r="D63" s="265">
        <v>29.659800000000001</v>
      </c>
      <c r="E63" s="360"/>
      <c r="F63" s="361"/>
    </row>
    <row r="64" spans="1:6" ht="15.75">
      <c r="A64" s="30" t="s">
        <v>151</v>
      </c>
      <c r="B64" s="29" t="s">
        <v>152</v>
      </c>
      <c r="C64" s="32" t="s">
        <v>150</v>
      </c>
      <c r="D64" s="265">
        <f>D63</f>
        <v>29.659800000000001</v>
      </c>
      <c r="E64" s="360"/>
      <c r="F64" s="361"/>
    </row>
    <row r="65" spans="1:6" ht="31.5">
      <c r="A65" s="30" t="s">
        <v>153</v>
      </c>
      <c r="B65" s="29" t="s">
        <v>154</v>
      </c>
      <c r="C65" s="32" t="s">
        <v>155</v>
      </c>
      <c r="D65" s="367">
        <v>0</v>
      </c>
      <c r="E65" s="346"/>
      <c r="F65" s="347"/>
    </row>
    <row r="66" spans="1:6" ht="31.5">
      <c r="A66" s="30" t="s">
        <v>156</v>
      </c>
      <c r="B66" s="29" t="s">
        <v>157</v>
      </c>
      <c r="C66" s="32" t="s">
        <v>155</v>
      </c>
      <c r="D66" s="367">
        <v>0</v>
      </c>
      <c r="E66" s="346"/>
      <c r="F66" s="347"/>
    </row>
    <row r="67" spans="1:6" ht="31.5">
      <c r="A67" s="30" t="s">
        <v>158</v>
      </c>
      <c r="B67" s="29" t="s">
        <v>159</v>
      </c>
      <c r="C67" s="32" t="s">
        <v>155</v>
      </c>
      <c r="D67" s="368">
        <f>17.37228+3.0788</f>
        <v>20.451080000000001</v>
      </c>
      <c r="E67" s="369"/>
      <c r="F67" s="370"/>
    </row>
    <row r="68" spans="1:6" ht="15.75">
      <c r="A68" s="30"/>
      <c r="B68" s="43" t="s">
        <v>131</v>
      </c>
      <c r="C68" s="32"/>
      <c r="D68" s="366"/>
      <c r="E68" s="360"/>
      <c r="F68" s="361"/>
    </row>
    <row r="69" spans="1:6" ht="15.75">
      <c r="A69" s="30" t="s">
        <v>160</v>
      </c>
      <c r="B69" s="33" t="s">
        <v>161</v>
      </c>
      <c r="C69" s="32" t="s">
        <v>155</v>
      </c>
      <c r="D69" s="368">
        <f>D67</f>
        <v>20.451080000000001</v>
      </c>
      <c r="E69" s="369"/>
      <c r="F69" s="370"/>
    </row>
    <row r="70" spans="1:6" ht="15.75">
      <c r="A70" s="30" t="s">
        <v>162</v>
      </c>
      <c r="B70" s="33" t="s">
        <v>163</v>
      </c>
      <c r="C70" s="32" t="s">
        <v>155</v>
      </c>
      <c r="D70" s="366"/>
      <c r="E70" s="360"/>
      <c r="F70" s="361"/>
    </row>
    <row r="71" spans="1:6" ht="63">
      <c r="A71" s="30" t="s">
        <v>164</v>
      </c>
      <c r="B71" s="29" t="s">
        <v>165</v>
      </c>
      <c r="C71" s="32" t="s">
        <v>166</v>
      </c>
      <c r="D71" s="367">
        <v>0</v>
      </c>
      <c r="E71" s="346"/>
      <c r="F71" s="347"/>
    </row>
    <row r="72" spans="1:6" ht="63">
      <c r="A72" s="30" t="s">
        <v>167</v>
      </c>
      <c r="B72" s="29" t="s">
        <v>168</v>
      </c>
      <c r="C72" s="32" t="s">
        <v>169</v>
      </c>
      <c r="D72" s="368">
        <f>(106.6+76.15)/1000</f>
        <v>0.18275</v>
      </c>
      <c r="E72" s="371"/>
      <c r="F72" s="372"/>
    </row>
    <row r="73" spans="1:6" ht="47.25">
      <c r="A73" s="30" t="s">
        <v>170</v>
      </c>
      <c r="B73" s="29" t="s">
        <v>171</v>
      </c>
      <c r="C73" s="32" t="s">
        <v>169</v>
      </c>
      <c r="D73" s="368">
        <f>(561.74+164.45+764.1+1096.3)/1000</f>
        <v>2.5865900000000002</v>
      </c>
      <c r="E73" s="371"/>
      <c r="F73" s="372"/>
    </row>
    <row r="74" spans="1:6" ht="31.5">
      <c r="A74" s="30" t="s">
        <v>172</v>
      </c>
      <c r="B74" s="29" t="s">
        <v>173</v>
      </c>
      <c r="C74" s="32" t="s">
        <v>174</v>
      </c>
      <c r="D74" s="366"/>
      <c r="E74" s="360"/>
      <c r="F74" s="361"/>
    </row>
    <row r="75" spans="1:6" ht="31.5">
      <c r="A75" s="30" t="s">
        <v>175</v>
      </c>
      <c r="B75" s="29" t="s">
        <v>176</v>
      </c>
      <c r="C75" s="34" t="s">
        <v>174</v>
      </c>
      <c r="D75" s="366"/>
      <c r="E75" s="360"/>
      <c r="F75" s="361"/>
    </row>
    <row r="76" spans="1:6" ht="15.75">
      <c r="A76" s="30" t="s">
        <v>177</v>
      </c>
      <c r="B76" s="29" t="s">
        <v>178</v>
      </c>
      <c r="C76" s="34" t="s">
        <v>174</v>
      </c>
      <c r="D76" s="367">
        <v>55</v>
      </c>
      <c r="E76" s="346"/>
      <c r="F76" s="347"/>
    </row>
    <row r="77" spans="1:6" ht="47.25">
      <c r="A77" s="30" t="s">
        <v>179</v>
      </c>
      <c r="B77" s="29" t="s">
        <v>180</v>
      </c>
      <c r="C77" s="34" t="s">
        <v>181</v>
      </c>
      <c r="D77" s="367">
        <v>4</v>
      </c>
      <c r="E77" s="346"/>
      <c r="F77" s="347"/>
    </row>
    <row r="78" spans="1:6" ht="63">
      <c r="A78" s="30" t="s">
        <v>182</v>
      </c>
      <c r="B78" s="29" t="s">
        <v>183</v>
      </c>
      <c r="C78" s="34" t="s">
        <v>184</v>
      </c>
      <c r="D78" s="367">
        <v>0</v>
      </c>
      <c r="E78" s="346"/>
      <c r="F78" s="347"/>
    </row>
    <row r="79" spans="1:6" ht="63">
      <c r="A79" s="30" t="s">
        <v>185</v>
      </c>
      <c r="B79" s="29" t="s">
        <v>186</v>
      </c>
      <c r="C79" s="34" t="s">
        <v>187</v>
      </c>
      <c r="D79" s="373">
        <f>D45/D67</f>
        <v>12.708864275138525</v>
      </c>
      <c r="E79" s="374"/>
      <c r="F79" s="375"/>
    </row>
    <row r="80" spans="1:6" ht="63">
      <c r="A80" s="30" t="s">
        <v>188</v>
      </c>
      <c r="B80" s="29" t="s">
        <v>189</v>
      </c>
      <c r="C80" s="34" t="s">
        <v>190</v>
      </c>
      <c r="D80" s="367">
        <v>0</v>
      </c>
      <c r="E80" s="346"/>
      <c r="F80" s="347"/>
    </row>
  </sheetData>
  <mergeCells count="77">
    <mergeCell ref="D76:F76"/>
    <mergeCell ref="D77:F77"/>
    <mergeCell ref="D78:F78"/>
    <mergeCell ref="D79:F79"/>
    <mergeCell ref="D80:F80"/>
    <mergeCell ref="D75:F75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63:F63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51:F51"/>
    <mergeCell ref="D40:F40"/>
    <mergeCell ref="D41:F41"/>
    <mergeCell ref="C42:F42"/>
    <mergeCell ref="D43:F43"/>
    <mergeCell ref="D44:F44"/>
    <mergeCell ref="D45:F45"/>
    <mergeCell ref="D46:F46"/>
    <mergeCell ref="D47:F47"/>
    <mergeCell ref="D48:F48"/>
    <mergeCell ref="D49:F49"/>
    <mergeCell ref="D50:F50"/>
    <mergeCell ref="D39:F39"/>
    <mergeCell ref="D28:F28"/>
    <mergeCell ref="D29:F29"/>
    <mergeCell ref="C30:F30"/>
    <mergeCell ref="D31:F31"/>
    <mergeCell ref="D32:F32"/>
    <mergeCell ref="D33:F33"/>
    <mergeCell ref="C34:F34"/>
    <mergeCell ref="D35:F35"/>
    <mergeCell ref="D36:F36"/>
    <mergeCell ref="D37:F37"/>
    <mergeCell ref="C38:F38"/>
    <mergeCell ref="D27:F27"/>
    <mergeCell ref="D16:F16"/>
    <mergeCell ref="D17:F17"/>
    <mergeCell ref="C18:F18"/>
    <mergeCell ref="D19:F19"/>
    <mergeCell ref="D20:F20"/>
    <mergeCell ref="D21:F21"/>
    <mergeCell ref="C22:F22"/>
    <mergeCell ref="D23:F23"/>
    <mergeCell ref="D24:F24"/>
    <mergeCell ref="D25:F25"/>
    <mergeCell ref="C26:F26"/>
    <mergeCell ref="D15:F15"/>
    <mergeCell ref="B1:F1"/>
    <mergeCell ref="C3:F3"/>
    <mergeCell ref="C4:F4"/>
    <mergeCell ref="C5:F5"/>
    <mergeCell ref="C6:F6"/>
    <mergeCell ref="C7:F7"/>
    <mergeCell ref="C8:F8"/>
    <mergeCell ref="D11:F11"/>
    <mergeCell ref="D12:F12"/>
    <mergeCell ref="D13:F13"/>
    <mergeCell ref="D14:F14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topLeftCell="A46" workbookViewId="0">
      <selection activeCell="B46" sqref="B46"/>
    </sheetView>
  </sheetViews>
  <sheetFormatPr defaultRowHeight="15"/>
  <cols>
    <col min="1" max="1" width="36.85546875" customWidth="1"/>
    <col min="2" max="2" width="61" customWidth="1"/>
  </cols>
  <sheetData>
    <row r="1" spans="1:2" ht="48.75" customHeight="1">
      <c r="A1" s="302" t="s">
        <v>192</v>
      </c>
      <c r="B1" s="303"/>
    </row>
    <row r="2" spans="1:2" ht="15.75" thickBot="1">
      <c r="A2" s="10"/>
      <c r="B2" s="44"/>
    </row>
    <row r="3" spans="1:2" ht="60" customHeight="1" thickTop="1">
      <c r="A3" s="45" t="s">
        <v>15</v>
      </c>
      <c r="B3" s="46" t="s">
        <v>16</v>
      </c>
    </row>
    <row r="4" spans="1:2">
      <c r="A4" s="47" t="s">
        <v>193</v>
      </c>
      <c r="B4" s="48">
        <v>7453019764</v>
      </c>
    </row>
    <row r="5" spans="1:2">
      <c r="A5" s="47" t="s">
        <v>18</v>
      </c>
      <c r="B5" s="48">
        <v>745301001</v>
      </c>
    </row>
    <row r="6" spans="1:2">
      <c r="A6" s="47" t="s">
        <v>60</v>
      </c>
      <c r="B6" s="48" t="s">
        <v>71</v>
      </c>
    </row>
    <row r="7" spans="1:2" ht="15.75" thickBot="1">
      <c r="A7" s="47" t="s">
        <v>194</v>
      </c>
      <c r="B7" s="49" t="s">
        <v>7</v>
      </c>
    </row>
    <row r="8" spans="1:2" ht="16.5" thickTop="1" thickBot="1">
      <c r="A8" s="50" t="s">
        <v>83</v>
      </c>
      <c r="B8" s="51" t="s">
        <v>64</v>
      </c>
    </row>
    <row r="9" spans="1:2" ht="46.5" thickTop="1" thickBot="1">
      <c r="A9" s="52" t="s">
        <v>195</v>
      </c>
      <c r="B9" s="53" t="s">
        <v>196</v>
      </c>
    </row>
    <row r="10" spans="1:2" ht="16.5" thickTop="1" thickBot="1">
      <c r="A10" s="52" t="s">
        <v>197</v>
      </c>
      <c r="B10" s="54">
        <v>131.04</v>
      </c>
    </row>
    <row r="11" spans="1:2" ht="60.75" thickTop="1">
      <c r="A11" s="55" t="s">
        <v>198</v>
      </c>
      <c r="B11" s="56"/>
    </row>
    <row r="12" spans="1:2" ht="30">
      <c r="A12" s="57" t="s">
        <v>199</v>
      </c>
      <c r="B12" s="435">
        <v>76.3</v>
      </c>
    </row>
    <row r="13" spans="1:2" ht="30">
      <c r="A13" s="57" t="s">
        <v>200</v>
      </c>
      <c r="B13" s="58"/>
    </row>
    <row r="14" spans="1:2" ht="75">
      <c r="A14" s="57" t="s">
        <v>201</v>
      </c>
      <c r="B14" s="436">
        <v>1323.46</v>
      </c>
    </row>
    <row r="15" spans="1:2" ht="30">
      <c r="A15" s="59" t="s">
        <v>202</v>
      </c>
      <c r="B15" s="58">
        <v>3.8</v>
      </c>
    </row>
    <row r="16" spans="1:2" ht="30">
      <c r="A16" s="59" t="s">
        <v>203</v>
      </c>
      <c r="B16" s="58">
        <v>348.19</v>
      </c>
    </row>
    <row r="17" spans="1:2" ht="45">
      <c r="A17" s="57" t="s">
        <v>204</v>
      </c>
      <c r="B17" s="58"/>
    </row>
    <row r="18" spans="1:2" ht="45">
      <c r="A18" s="57" t="s">
        <v>205</v>
      </c>
      <c r="B18" s="58"/>
    </row>
    <row r="19" spans="1:2" ht="60">
      <c r="A19" s="57" t="s">
        <v>206</v>
      </c>
      <c r="B19" s="58">
        <v>1112.3599999999999</v>
      </c>
    </row>
    <row r="20" spans="1:2" ht="60">
      <c r="A20" s="57" t="s">
        <v>207</v>
      </c>
      <c r="B20" s="58">
        <v>145.26</v>
      </c>
    </row>
    <row r="21" spans="1:2" ht="30">
      <c r="A21" s="57" t="s">
        <v>208</v>
      </c>
      <c r="B21" s="58"/>
    </row>
    <row r="22" spans="1:2" ht="45">
      <c r="A22" s="60" t="s">
        <v>135</v>
      </c>
      <c r="B22" s="58" t="s">
        <v>209</v>
      </c>
    </row>
    <row r="23" spans="1:2" ht="45">
      <c r="A23" s="57" t="s">
        <v>210</v>
      </c>
      <c r="B23" s="58">
        <v>131.04</v>
      </c>
    </row>
    <row r="24" spans="1:2" ht="45">
      <c r="A24" s="60" t="s">
        <v>211</v>
      </c>
      <c r="B24" s="58" t="s">
        <v>209</v>
      </c>
    </row>
    <row r="25" spans="1:2" ht="45">
      <c r="A25" s="57" t="s">
        <v>212</v>
      </c>
      <c r="B25" s="58" t="s">
        <v>209</v>
      </c>
    </row>
    <row r="26" spans="1:2" ht="93" thickBot="1">
      <c r="A26" s="61" t="s">
        <v>213</v>
      </c>
      <c r="B26" s="62">
        <v>56.39</v>
      </c>
    </row>
    <row r="27" spans="1:2" ht="31.5" thickTop="1" thickBot="1">
      <c r="A27" s="63" t="s">
        <v>214</v>
      </c>
      <c r="B27" s="64"/>
    </row>
    <row r="28" spans="1:2" ht="30.75" thickTop="1">
      <c r="A28" s="55" t="s">
        <v>215</v>
      </c>
      <c r="B28" s="65"/>
    </row>
    <row r="29" spans="1:2" ht="105.75" thickBot="1">
      <c r="A29" s="61" t="s">
        <v>216</v>
      </c>
      <c r="B29" s="62" t="s">
        <v>217</v>
      </c>
    </row>
    <row r="30" spans="1:2" ht="30.75" thickTop="1">
      <c r="A30" s="55" t="s">
        <v>218</v>
      </c>
      <c r="B30" s="65"/>
    </row>
    <row r="31" spans="1:2" ht="30.75" thickBot="1">
      <c r="A31" s="61" t="s">
        <v>219</v>
      </c>
      <c r="B31" s="62"/>
    </row>
    <row r="32" spans="1:2" ht="61.5" thickTop="1" thickBot="1">
      <c r="A32" s="52" t="s">
        <v>220</v>
      </c>
      <c r="B32" s="54" t="s">
        <v>221</v>
      </c>
    </row>
    <row r="33" spans="1:2" ht="31.5" thickTop="1" thickBot="1">
      <c r="A33" s="52" t="s">
        <v>222</v>
      </c>
      <c r="B33" s="54">
        <v>29.659800000000001</v>
      </c>
    </row>
    <row r="34" spans="1:2" ht="16.5" thickTop="1" thickBot="1">
      <c r="A34" s="52" t="s">
        <v>223</v>
      </c>
      <c r="B34" s="54">
        <f>B33</f>
        <v>29.659800000000001</v>
      </c>
    </row>
    <row r="35" spans="1:2" ht="31.5" thickTop="1" thickBot="1">
      <c r="A35" s="52" t="s">
        <v>224</v>
      </c>
      <c r="B35" s="54" t="s">
        <v>209</v>
      </c>
    </row>
    <row r="36" spans="1:2" ht="31.5" thickTop="1" thickBot="1">
      <c r="A36" s="52" t="s">
        <v>225</v>
      </c>
      <c r="B36" s="54"/>
    </row>
    <row r="37" spans="1:2" ht="45.75" thickTop="1">
      <c r="A37" s="55" t="s">
        <v>226</v>
      </c>
      <c r="B37" s="65">
        <v>6.80504</v>
      </c>
    </row>
    <row r="38" spans="1:2" ht="30">
      <c r="A38" s="57" t="s">
        <v>227</v>
      </c>
      <c r="B38" s="58">
        <v>6.80504</v>
      </c>
    </row>
    <row r="39" spans="1:2" ht="45.75" thickBot="1">
      <c r="A39" s="61" t="s">
        <v>228</v>
      </c>
      <c r="B39" s="66">
        <v>0</v>
      </c>
    </row>
    <row r="40" spans="1:2" ht="46.5" thickTop="1" thickBot="1">
      <c r="A40" s="52" t="s">
        <v>229</v>
      </c>
      <c r="B40" s="187">
        <v>0</v>
      </c>
    </row>
    <row r="41" spans="1:2" ht="46.5" thickTop="1" thickBot="1">
      <c r="A41" s="52" t="s">
        <v>230</v>
      </c>
      <c r="B41" s="67">
        <f>182.75/1000</f>
        <v>0.18275</v>
      </c>
    </row>
    <row r="42" spans="1:2" ht="31.5" thickTop="1" thickBot="1">
      <c r="A42" s="52" t="s">
        <v>231</v>
      </c>
      <c r="B42" s="67">
        <f>2586.59/1000</f>
        <v>2.5865900000000002</v>
      </c>
    </row>
    <row r="43" spans="1:2" ht="31.5" thickTop="1" thickBot="1">
      <c r="A43" s="52" t="s">
        <v>232</v>
      </c>
      <c r="B43" s="54">
        <v>2</v>
      </c>
    </row>
    <row r="44" spans="1:2" ht="31.5" thickTop="1" thickBot="1">
      <c r="A44" s="52" t="s">
        <v>233</v>
      </c>
      <c r="B44" s="54">
        <v>1</v>
      </c>
    </row>
    <row r="45" spans="1:2" ht="31.5" thickTop="1" thickBot="1">
      <c r="A45" s="52" t="s">
        <v>234</v>
      </c>
      <c r="B45" s="54">
        <v>55</v>
      </c>
    </row>
    <row r="46" spans="1:2" ht="46.5" thickTop="1" thickBot="1">
      <c r="A46" s="52" t="s">
        <v>235</v>
      </c>
      <c r="B46" s="54">
        <v>3</v>
      </c>
    </row>
    <row r="47" spans="1:2" ht="61.5" thickTop="1" thickBot="1">
      <c r="A47" s="52" t="s">
        <v>236</v>
      </c>
      <c r="B47" s="54" t="s">
        <v>209</v>
      </c>
    </row>
    <row r="48" spans="1:2" ht="61.5" thickTop="1" thickBot="1">
      <c r="A48" s="52" t="s">
        <v>237</v>
      </c>
      <c r="B48" s="54">
        <f>348.19/6805.04</f>
        <v>5.1166488367445306E-2</v>
      </c>
    </row>
    <row r="49" spans="1:2" ht="61.5" thickTop="1" thickBot="1">
      <c r="A49" s="52" t="s">
        <v>238</v>
      </c>
      <c r="B49" s="54" t="s">
        <v>209</v>
      </c>
    </row>
    <row r="50" spans="1:2" ht="15.75" thickTop="1">
      <c r="A50" s="10"/>
      <c r="B50" s="44"/>
    </row>
    <row r="51" spans="1:2" ht="40.5" customHeight="1">
      <c r="A51" s="328" t="s">
        <v>239</v>
      </c>
      <c r="B51" s="328"/>
    </row>
    <row r="52" spans="1:2" ht="36" customHeight="1">
      <c r="A52" s="376" t="s">
        <v>240</v>
      </c>
      <c r="B52" s="376"/>
    </row>
    <row r="53" spans="1:2" ht="116.25" customHeight="1">
      <c r="A53" s="377" t="s">
        <v>241</v>
      </c>
      <c r="B53" s="377"/>
    </row>
    <row r="54" spans="1:2" ht="34.5" customHeight="1">
      <c r="A54" s="377" t="s">
        <v>242</v>
      </c>
      <c r="B54" s="377"/>
    </row>
  </sheetData>
  <mergeCells count="5">
    <mergeCell ref="A1:B1"/>
    <mergeCell ref="A51:B51"/>
    <mergeCell ref="A52:B52"/>
    <mergeCell ref="A53:B53"/>
    <mergeCell ref="A54:B54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G23" sqref="G23"/>
    </sheetView>
  </sheetViews>
  <sheetFormatPr defaultRowHeight="15"/>
  <cols>
    <col min="1" max="1" width="37" customWidth="1"/>
    <col min="2" max="2" width="55" customWidth="1"/>
  </cols>
  <sheetData>
    <row r="1" spans="1:2" ht="15.75">
      <c r="A1" s="125"/>
      <c r="B1" s="125"/>
    </row>
    <row r="2" spans="1:2">
      <c r="A2" s="378" t="s">
        <v>378</v>
      </c>
      <c r="B2" s="378"/>
    </row>
    <row r="3" spans="1:2" ht="76.5" customHeight="1">
      <c r="A3" s="378"/>
      <c r="B3" s="378"/>
    </row>
    <row r="4" spans="1:2" ht="75">
      <c r="A4" s="126" t="s">
        <v>15</v>
      </c>
      <c r="B4" s="127" t="s">
        <v>16</v>
      </c>
    </row>
    <row r="5" spans="1:2" ht="15.75">
      <c r="A5" s="126" t="s">
        <v>17</v>
      </c>
      <c r="B5" s="128">
        <v>7453019764</v>
      </c>
    </row>
    <row r="6" spans="1:2" ht="15.75">
      <c r="A6" s="126" t="s">
        <v>18</v>
      </c>
      <c r="B6" s="128">
        <v>745301001</v>
      </c>
    </row>
    <row r="7" spans="1:2" ht="15.75">
      <c r="A7" s="126" t="s">
        <v>60</v>
      </c>
      <c r="B7" s="128" t="s">
        <v>71</v>
      </c>
    </row>
    <row r="8" spans="1:2" ht="15.75">
      <c r="A8" s="125"/>
      <c r="B8" s="125"/>
    </row>
    <row r="9" spans="1:2" ht="15.75">
      <c r="A9" s="129" t="s">
        <v>373</v>
      </c>
      <c r="B9" s="129" t="s">
        <v>64</v>
      </c>
    </row>
    <row r="10" spans="1:2" ht="31.5">
      <c r="A10" s="29" t="s">
        <v>374</v>
      </c>
      <c r="B10" s="130" t="s">
        <v>209</v>
      </c>
    </row>
    <row r="11" spans="1:2" ht="63">
      <c r="A11" s="131" t="s">
        <v>375</v>
      </c>
      <c r="B11" s="126"/>
    </row>
    <row r="12" spans="1:2" ht="47.25">
      <c r="A12" s="131" t="s">
        <v>376</v>
      </c>
      <c r="B12" s="130" t="s">
        <v>209</v>
      </c>
    </row>
    <row r="13" spans="1:2" ht="94.5">
      <c r="A13" s="132" t="s">
        <v>377</v>
      </c>
      <c r="B13" s="126"/>
    </row>
  </sheetData>
  <mergeCells count="1">
    <mergeCell ref="A2:B3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C15" sqref="C15"/>
    </sheetView>
  </sheetViews>
  <sheetFormatPr defaultRowHeight="15"/>
  <cols>
    <col min="1" max="1" width="42" customWidth="1"/>
    <col min="2" max="2" width="13.5703125" customWidth="1"/>
    <col min="3" max="3" width="42.42578125" customWidth="1"/>
  </cols>
  <sheetData>
    <row r="1" spans="1:3" ht="56.25" customHeight="1">
      <c r="A1" s="302" t="s">
        <v>379</v>
      </c>
      <c r="B1" s="302"/>
      <c r="C1" s="302"/>
    </row>
    <row r="2" spans="1:3" ht="15.75" thickBot="1">
      <c r="A2" s="10"/>
      <c r="B2" s="10"/>
      <c r="C2" s="10"/>
    </row>
    <row r="3" spans="1:3">
      <c r="A3" s="380" t="s">
        <v>15</v>
      </c>
      <c r="B3" s="382" t="s">
        <v>16</v>
      </c>
      <c r="C3" s="383"/>
    </row>
    <row r="4" spans="1:3" ht="50.25" customHeight="1" thickBot="1">
      <c r="A4" s="381"/>
      <c r="B4" s="384"/>
      <c r="C4" s="385"/>
    </row>
    <row r="5" spans="1:3" ht="15.75" thickBot="1">
      <c r="A5" s="133" t="s">
        <v>17</v>
      </c>
      <c r="B5" s="379">
        <v>7453019764</v>
      </c>
      <c r="C5" s="379"/>
    </row>
    <row r="6" spans="1:3" ht="15.75" thickBot="1">
      <c r="A6" s="133" t="s">
        <v>18</v>
      </c>
      <c r="B6" s="379">
        <v>745301001</v>
      </c>
      <c r="C6" s="379"/>
    </row>
    <row r="7" spans="1:3" ht="15.75" thickBot="1">
      <c r="A7" s="133" t="s">
        <v>60</v>
      </c>
      <c r="B7" s="379" t="s">
        <v>71</v>
      </c>
      <c r="C7" s="379"/>
    </row>
    <row r="8" spans="1:3" ht="30.75" thickBot="1">
      <c r="A8" s="134" t="s">
        <v>380</v>
      </c>
      <c r="B8" s="379" t="s">
        <v>395</v>
      </c>
      <c r="C8" s="379"/>
    </row>
    <row r="9" spans="1:3" ht="15.75">
      <c r="A9" s="390"/>
      <c r="B9" s="390"/>
      <c r="C9" s="390"/>
    </row>
    <row r="10" spans="1:3" ht="30">
      <c r="A10" s="135" t="s">
        <v>381</v>
      </c>
      <c r="B10" s="391"/>
      <c r="C10" s="392"/>
    </row>
    <row r="11" spans="1:3">
      <c r="A11" s="135" t="s">
        <v>382</v>
      </c>
      <c r="B11" s="391"/>
      <c r="C11" s="392"/>
    </row>
    <row r="12" spans="1:3" ht="30">
      <c r="A12" s="136" t="s">
        <v>383</v>
      </c>
      <c r="B12" s="391"/>
      <c r="C12" s="392"/>
    </row>
    <row r="13" spans="1:3">
      <c r="A13" s="393" t="s">
        <v>384</v>
      </c>
      <c r="B13" s="393"/>
      <c r="C13" s="393"/>
    </row>
    <row r="14" spans="1:3">
      <c r="A14" s="10"/>
      <c r="B14" s="10"/>
      <c r="C14" s="10"/>
    </row>
    <row r="15" spans="1:3" ht="90.75" thickBot="1">
      <c r="A15" s="137" t="s">
        <v>385</v>
      </c>
      <c r="B15" s="138" t="s">
        <v>396</v>
      </c>
      <c r="C15" s="138" t="s">
        <v>386</v>
      </c>
    </row>
    <row r="16" spans="1:3" ht="15.75" thickBot="1">
      <c r="A16" s="139" t="s">
        <v>387</v>
      </c>
      <c r="B16" s="140"/>
      <c r="C16" s="141"/>
    </row>
    <row r="17" spans="1:3">
      <c r="A17" s="142" t="s">
        <v>388</v>
      </c>
      <c r="B17" s="142"/>
      <c r="C17" s="142"/>
    </row>
    <row r="18" spans="1:3">
      <c r="A18" s="143" t="s">
        <v>389</v>
      </c>
      <c r="B18" s="143"/>
      <c r="C18" s="143"/>
    </row>
    <row r="19" spans="1:3">
      <c r="A19" s="143" t="s">
        <v>390</v>
      </c>
      <c r="B19" s="143"/>
      <c r="C19" s="143"/>
    </row>
    <row r="20" spans="1:3">
      <c r="A20" s="10"/>
      <c r="B20" s="10"/>
      <c r="C20" s="10"/>
    </row>
    <row r="21" spans="1:3" ht="52.5" customHeight="1">
      <c r="A21" s="386" t="s">
        <v>391</v>
      </c>
      <c r="B21" s="328"/>
      <c r="C21" s="328"/>
    </row>
    <row r="22" spans="1:3" ht="83.25" customHeight="1">
      <c r="A22" s="387" t="s">
        <v>392</v>
      </c>
      <c r="B22" s="377"/>
      <c r="C22" s="377"/>
    </row>
    <row r="23" spans="1:3" ht="56.25" customHeight="1">
      <c r="A23" s="387" t="s">
        <v>393</v>
      </c>
      <c r="B23" s="377"/>
      <c r="C23" s="377"/>
    </row>
    <row r="24" spans="1:3" ht="43.5" customHeight="1">
      <c r="A24" s="388" t="s">
        <v>394</v>
      </c>
      <c r="B24" s="389"/>
      <c r="C24" s="389"/>
    </row>
  </sheetData>
  <mergeCells count="16"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  <mergeCell ref="B7:C7"/>
    <mergeCell ref="A1:C1"/>
    <mergeCell ref="A3:A4"/>
    <mergeCell ref="B3:C4"/>
    <mergeCell ref="B5:C5"/>
    <mergeCell ref="B6:C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G36" sqref="G36"/>
    </sheetView>
  </sheetViews>
  <sheetFormatPr defaultRowHeight="15"/>
  <cols>
    <col min="1" max="1" width="6.42578125" customWidth="1"/>
    <col min="2" max="2" width="77" customWidth="1"/>
    <col min="3" max="3" width="27.42578125" customWidth="1"/>
    <col min="4" max="4" width="22" customWidth="1"/>
    <col min="5" max="5" width="31.85546875" customWidth="1"/>
  </cols>
  <sheetData>
    <row r="1" spans="1:5" ht="18.75">
      <c r="A1" s="144"/>
      <c r="B1" s="145"/>
      <c r="C1" s="145"/>
      <c r="D1" s="395" t="s">
        <v>397</v>
      </c>
      <c r="E1" s="396"/>
    </row>
    <row r="2" spans="1:5" ht="15.75">
      <c r="A2" s="144"/>
      <c r="B2" s="397"/>
      <c r="C2" s="397"/>
      <c r="D2" s="397"/>
      <c r="E2" s="397"/>
    </row>
    <row r="3" spans="1:5" ht="52.5" customHeight="1">
      <c r="A3" s="144"/>
      <c r="B3" s="398" t="s">
        <v>398</v>
      </c>
      <c r="C3" s="398"/>
      <c r="D3" s="398"/>
      <c r="E3" s="398"/>
    </row>
    <row r="4" spans="1:5" ht="15.75">
      <c r="A4" s="144"/>
      <c r="B4" s="146"/>
      <c r="C4" s="146"/>
      <c r="D4" s="146"/>
      <c r="E4" s="146"/>
    </row>
    <row r="5" spans="1:5" ht="63.75" customHeight="1">
      <c r="A5" s="144"/>
      <c r="B5" s="147" t="s">
        <v>15</v>
      </c>
      <c r="C5" s="334" t="s">
        <v>399</v>
      </c>
      <c r="D5" s="335"/>
      <c r="E5" s="344"/>
    </row>
    <row r="6" spans="1:5" ht="15.75">
      <c r="A6" s="144"/>
      <c r="B6" s="147" t="s">
        <v>17</v>
      </c>
      <c r="C6" s="394">
        <v>7453019764</v>
      </c>
      <c r="D6" s="394"/>
      <c r="E6" s="394"/>
    </row>
    <row r="7" spans="1:5" ht="15.75">
      <c r="A7" s="144"/>
      <c r="B7" s="147" t="s">
        <v>18</v>
      </c>
      <c r="C7" s="394">
        <v>745301001</v>
      </c>
      <c r="D7" s="394"/>
      <c r="E7" s="394"/>
    </row>
    <row r="8" spans="1:5" ht="15.75">
      <c r="A8" s="144"/>
      <c r="B8" s="147" t="s">
        <v>60</v>
      </c>
      <c r="C8" s="394" t="s">
        <v>400</v>
      </c>
      <c r="D8" s="394"/>
      <c r="E8" s="394"/>
    </row>
    <row r="9" spans="1:5" ht="15.75">
      <c r="A9" s="144"/>
      <c r="B9" s="148"/>
      <c r="C9" s="149"/>
      <c r="D9" s="149"/>
      <c r="E9" s="149"/>
    </row>
    <row r="10" spans="1:5" ht="15.75">
      <c r="A10" s="144"/>
      <c r="B10" s="148"/>
      <c r="C10" s="149"/>
      <c r="D10" s="149"/>
      <c r="E10" s="149"/>
    </row>
    <row r="11" spans="1:5">
      <c r="A11" s="399" t="s">
        <v>82</v>
      </c>
      <c r="B11" s="399" t="s">
        <v>401</v>
      </c>
      <c r="C11" s="399" t="s">
        <v>402</v>
      </c>
      <c r="D11" s="399" t="s">
        <v>403</v>
      </c>
      <c r="E11" s="399" t="s">
        <v>404</v>
      </c>
    </row>
    <row r="12" spans="1:5" ht="55.5" customHeight="1">
      <c r="A12" s="399"/>
      <c r="B12" s="399"/>
      <c r="C12" s="399"/>
      <c r="D12" s="399"/>
      <c r="E12" s="399"/>
    </row>
    <row r="13" spans="1:5" ht="15.75">
      <c r="A13" s="150">
        <v>1</v>
      </c>
      <c r="B13" s="151" t="s">
        <v>405</v>
      </c>
      <c r="C13" s="400" t="s">
        <v>428</v>
      </c>
      <c r="D13" s="400"/>
      <c r="E13" s="400"/>
    </row>
    <row r="14" spans="1:5" ht="15.75">
      <c r="A14" s="130">
        <v>2</v>
      </c>
      <c r="B14" s="152" t="s">
        <v>406</v>
      </c>
      <c r="C14" s="153"/>
      <c r="D14" s="153"/>
      <c r="E14" s="153"/>
    </row>
    <row r="15" spans="1:5" ht="15.75">
      <c r="A15" s="130">
        <v>3</v>
      </c>
      <c r="B15" s="152" t="s">
        <v>407</v>
      </c>
      <c r="C15" s="154"/>
      <c r="D15" s="155"/>
      <c r="E15" s="129"/>
    </row>
    <row r="16" spans="1:5" ht="15.75">
      <c r="A16" s="130">
        <v>4</v>
      </c>
      <c r="B16" s="152" t="s">
        <v>408</v>
      </c>
      <c r="C16" s="154"/>
      <c r="D16" s="154"/>
      <c r="E16" s="129"/>
    </row>
    <row r="17" spans="1:5" ht="15.75">
      <c r="A17" s="130">
        <v>5</v>
      </c>
      <c r="B17" s="156" t="s">
        <v>409</v>
      </c>
      <c r="C17" s="157"/>
      <c r="D17" s="157"/>
      <c r="E17" s="158"/>
    </row>
    <row r="18" spans="1:5" ht="15.75">
      <c r="A18" s="130">
        <v>6</v>
      </c>
      <c r="B18" s="159" t="s">
        <v>410</v>
      </c>
      <c r="C18" s="154"/>
      <c r="D18" s="160"/>
      <c r="E18" s="129"/>
    </row>
    <row r="19" spans="1:5" ht="15.75">
      <c r="A19" s="130">
        <v>7</v>
      </c>
      <c r="B19" s="152" t="s">
        <v>411</v>
      </c>
      <c r="C19" s="154"/>
      <c r="D19" s="161"/>
      <c r="E19" s="129"/>
    </row>
    <row r="20" spans="1:5" ht="15.75">
      <c r="A20" s="130">
        <v>8</v>
      </c>
      <c r="B20" s="162" t="s">
        <v>412</v>
      </c>
      <c r="C20" s="154"/>
      <c r="D20" s="154"/>
      <c r="E20" s="129"/>
    </row>
    <row r="21" spans="1:5" ht="15.75">
      <c r="A21" s="130">
        <v>9</v>
      </c>
      <c r="B21" s="162" t="s">
        <v>413</v>
      </c>
      <c r="C21" s="154"/>
      <c r="D21" s="163"/>
      <c r="E21" s="129"/>
    </row>
    <row r="22" spans="1:5" ht="15.75">
      <c r="A22" s="130">
        <v>10</v>
      </c>
      <c r="B22" s="152" t="s">
        <v>414</v>
      </c>
      <c r="C22" s="154"/>
      <c r="D22" s="155"/>
      <c r="E22" s="129"/>
    </row>
    <row r="23" spans="1:5" ht="15.75">
      <c r="A23" s="130">
        <v>11</v>
      </c>
      <c r="B23" s="152" t="s">
        <v>415</v>
      </c>
      <c r="C23" s="154"/>
      <c r="D23" s="164"/>
      <c r="E23" s="129"/>
    </row>
    <row r="24" spans="1:5" ht="31.5">
      <c r="A24" s="130">
        <v>12</v>
      </c>
      <c r="B24" s="152" t="s">
        <v>416</v>
      </c>
      <c r="C24" s="154"/>
      <c r="D24" s="164"/>
      <c r="E24" s="129"/>
    </row>
    <row r="25" spans="1:5" ht="15.75">
      <c r="A25" s="130">
        <v>12</v>
      </c>
      <c r="B25" s="152" t="s">
        <v>417</v>
      </c>
      <c r="C25" s="154"/>
      <c r="D25" s="164"/>
      <c r="E25" s="129"/>
    </row>
    <row r="26" spans="1:5" ht="15.75">
      <c r="A26" s="130">
        <v>13</v>
      </c>
      <c r="B26" s="152" t="s">
        <v>418</v>
      </c>
      <c r="C26" s="154"/>
      <c r="D26" s="164"/>
      <c r="E26" s="129"/>
    </row>
    <row r="27" spans="1:5" ht="15.75">
      <c r="A27" s="130">
        <v>14</v>
      </c>
      <c r="B27" s="152" t="s">
        <v>419</v>
      </c>
      <c r="C27" s="154"/>
      <c r="D27" s="164"/>
      <c r="E27" s="129"/>
    </row>
    <row r="28" spans="1:5" ht="15.75">
      <c r="A28" s="130">
        <v>15</v>
      </c>
      <c r="B28" s="152" t="s">
        <v>420</v>
      </c>
      <c r="C28" s="154"/>
      <c r="D28" s="164"/>
      <c r="E28" s="129"/>
    </row>
    <row r="29" spans="1:5" ht="15.75">
      <c r="A29" s="130">
        <v>16</v>
      </c>
      <c r="B29" s="152" t="s">
        <v>421</v>
      </c>
      <c r="C29" s="154"/>
      <c r="D29" s="164"/>
      <c r="E29" s="129"/>
    </row>
    <row r="30" spans="1:5" ht="15.75">
      <c r="A30" s="130">
        <v>17</v>
      </c>
      <c r="B30" s="152" t="s">
        <v>422</v>
      </c>
      <c r="C30" s="154"/>
      <c r="D30" s="164"/>
      <c r="E30" s="129"/>
    </row>
    <row r="31" spans="1:5" ht="15.75">
      <c r="A31" s="130">
        <v>18</v>
      </c>
      <c r="B31" s="152" t="s">
        <v>423</v>
      </c>
      <c r="C31" s="154"/>
      <c r="D31" s="164"/>
      <c r="E31" s="129"/>
    </row>
    <row r="32" spans="1:5" ht="15.75">
      <c r="A32" s="144"/>
      <c r="B32" s="165"/>
      <c r="C32" s="166"/>
      <c r="D32" s="167"/>
      <c r="E32" s="168"/>
    </row>
    <row r="33" spans="1:5" ht="15.75">
      <c r="A33" s="144"/>
      <c r="B33" s="169" t="s">
        <v>424</v>
      </c>
      <c r="C33" s="166"/>
      <c r="D33" s="167"/>
      <c r="E33" s="168"/>
    </row>
    <row r="34" spans="1:5" ht="33.75" customHeight="1">
      <c r="A34" s="144"/>
      <c r="B34" s="401" t="s">
        <v>425</v>
      </c>
      <c r="C34" s="401"/>
      <c r="D34" s="401"/>
      <c r="E34" s="401"/>
    </row>
    <row r="35" spans="1:5" ht="45.75" customHeight="1">
      <c r="A35" s="144"/>
      <c r="B35" s="401" t="s">
        <v>426</v>
      </c>
      <c r="C35" s="401"/>
      <c r="D35" s="401"/>
      <c r="E35" s="401"/>
    </row>
    <row r="36" spans="1:5" ht="36.75" customHeight="1">
      <c r="A36" s="144"/>
      <c r="B36" s="401" t="s">
        <v>427</v>
      </c>
      <c r="C36" s="401"/>
      <c r="D36" s="401"/>
      <c r="E36" s="401"/>
    </row>
  </sheetData>
  <mergeCells count="16">
    <mergeCell ref="C13:E13"/>
    <mergeCell ref="B34:E34"/>
    <mergeCell ref="B35:E35"/>
    <mergeCell ref="B36:E36"/>
    <mergeCell ref="C8:E8"/>
    <mergeCell ref="A11:A12"/>
    <mergeCell ref="B11:B12"/>
    <mergeCell ref="C11:C12"/>
    <mergeCell ref="D11:D12"/>
    <mergeCell ref="E11:E12"/>
    <mergeCell ref="C7:E7"/>
    <mergeCell ref="D1:E1"/>
    <mergeCell ref="B2:E2"/>
    <mergeCell ref="B3:E3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Титульный</vt:lpstr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  <vt:lpstr>Форма 7-2</vt:lpstr>
      <vt:lpstr>Форма 7-3</vt:lpstr>
      <vt:lpstr>Форма 8</vt:lpstr>
      <vt:lpstr>Форма 9</vt:lpstr>
      <vt:lpstr>Форма 10</vt:lpstr>
      <vt:lpstr>Форма потребления топлива</vt:lpstr>
      <vt:lpstr>Расчет электроэнергии</vt:lpstr>
      <vt:lpstr>Расчет зароботной платы</vt:lpstr>
      <vt:lpstr>Расчет услуг произв. хар-ра</vt:lpstr>
      <vt:lpstr>Расчет выручки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peskovma</cp:lastModifiedBy>
  <cp:lastPrinted>2019-03-14T11:09:45Z</cp:lastPrinted>
  <dcterms:created xsi:type="dcterms:W3CDTF">2019-01-24T04:08:46Z</dcterms:created>
  <dcterms:modified xsi:type="dcterms:W3CDTF">2019-03-20T05:01:43Z</dcterms:modified>
</cp:coreProperties>
</file>